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650" documentId="13_ncr:1_{F6CB121F-512D-4AA6-A0C1-0FB36C537598}" xr6:coauthVersionLast="47" xr6:coauthVersionMax="47" xr10:uidLastSave="{EE5E0905-B320-4C3D-81AB-2FF1ED29263B}"/>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4" l="1"/>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L3" i="6"/>
  <c r="L4" i="6"/>
  <c r="L2" i="6"/>
  <c r="J4" i="6"/>
  <c r="J3" i="6"/>
  <c r="J2" i="6"/>
  <c r="I2" i="6"/>
  <c r="G4" i="6"/>
  <c r="G3" i="6"/>
  <c r="G2" i="6"/>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L118" i="5"/>
  <c r="J118" i="5"/>
  <c r="I118" i="5"/>
  <c r="G118" i="5"/>
  <c r="B118"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4" i="5"/>
  <c r="L5" i="5"/>
  <c r="L6" i="5"/>
  <c r="L7" i="5"/>
  <c r="L8" i="5"/>
  <c r="L9" i="5"/>
  <c r="L10" i="5"/>
  <c r="L11" i="5"/>
  <c r="L12" i="5"/>
  <c r="L13" i="5"/>
  <c r="L14" i="5"/>
  <c r="L15" i="5"/>
  <c r="L16" i="5"/>
  <c r="L17" i="5"/>
  <c r="L18" i="5"/>
  <c r="L19" i="5"/>
  <c r="L20" i="5"/>
  <c r="L21" i="5"/>
  <c r="L22" i="5"/>
  <c r="L23" i="5"/>
  <c r="L24" i="5"/>
  <c r="L25" i="5"/>
  <c r="L26" i="5"/>
  <c r="L27" i="5"/>
  <c r="L28" i="5"/>
  <c r="L29" i="5"/>
  <c r="L30" i="5"/>
  <c r="J4" i="5"/>
  <c r="J5" i="5"/>
  <c r="J6" i="5"/>
  <c r="J7" i="5"/>
  <c r="J8" i="5"/>
  <c r="J9" i="5"/>
  <c r="J10" i="5"/>
  <c r="J11" i="5"/>
  <c r="J12" i="5"/>
  <c r="J13" i="5"/>
  <c r="J14" i="5"/>
  <c r="J15" i="5"/>
  <c r="J16" i="5"/>
  <c r="J17" i="5"/>
  <c r="J18" i="5"/>
  <c r="J19" i="5"/>
  <c r="J20" i="5"/>
  <c r="J21" i="5"/>
  <c r="J22" i="5"/>
  <c r="J23" i="5"/>
  <c r="J24" i="5"/>
  <c r="J25" i="5"/>
  <c r="J26" i="5"/>
  <c r="J27" i="5"/>
  <c r="J28" i="5"/>
  <c r="J29" i="5"/>
  <c r="J30" i="5"/>
  <c r="I4" i="5"/>
  <c r="I5" i="5"/>
  <c r="I6" i="5"/>
  <c r="I7" i="5"/>
  <c r="I8" i="5"/>
  <c r="I9" i="5"/>
  <c r="I10" i="5"/>
  <c r="I11" i="5"/>
  <c r="I12" i="5"/>
  <c r="I13" i="5"/>
  <c r="I14" i="5"/>
  <c r="I15" i="5"/>
  <c r="I16" i="5"/>
  <c r="I17" i="5"/>
  <c r="I18" i="5"/>
  <c r="I19" i="5"/>
  <c r="I20" i="5"/>
  <c r="I21" i="5"/>
  <c r="I22" i="5"/>
  <c r="I23" i="5"/>
  <c r="I24" i="5"/>
  <c r="I25" i="5"/>
  <c r="I26" i="5"/>
  <c r="I27" i="5"/>
  <c r="I28" i="5"/>
  <c r="I29" i="5"/>
  <c r="I30" i="5"/>
  <c r="G4" i="5"/>
  <c r="G5" i="5"/>
  <c r="G6" i="5"/>
  <c r="G7" i="5"/>
  <c r="G8" i="5"/>
  <c r="G9" i="5"/>
  <c r="G10" i="5"/>
  <c r="G11" i="5"/>
  <c r="G12" i="5"/>
  <c r="G13" i="5"/>
  <c r="G14" i="5"/>
  <c r="G15" i="5"/>
  <c r="G16" i="5"/>
  <c r="G17" i="5"/>
  <c r="G18" i="5"/>
  <c r="G19" i="5"/>
  <c r="G20" i="5"/>
  <c r="G21" i="5"/>
  <c r="G22" i="5"/>
  <c r="G23" i="5"/>
  <c r="G24" i="5"/>
  <c r="G25" i="5"/>
  <c r="G26" i="5"/>
  <c r="G27" i="5"/>
  <c r="G28" i="5"/>
  <c r="G29" i="5"/>
  <c r="G30" i="5"/>
  <c r="B4" i="5"/>
  <c r="B5" i="5"/>
  <c r="B6" i="5"/>
  <c r="B7" i="5"/>
  <c r="B8" i="5"/>
  <c r="B9" i="5"/>
  <c r="B10" i="5"/>
  <c r="B11" i="5"/>
  <c r="B12" i="5"/>
  <c r="B13" i="5"/>
  <c r="B14" i="5"/>
  <c r="B15" i="5"/>
  <c r="B16" i="5"/>
  <c r="B17" i="5"/>
  <c r="B18" i="5"/>
  <c r="B19" i="5"/>
  <c r="B20" i="5"/>
  <c r="B21" i="5"/>
  <c r="B22" i="5"/>
  <c r="B23" i="5"/>
  <c r="B24" i="5"/>
  <c r="B25" i="5"/>
  <c r="B26" i="5"/>
  <c r="B27" i="5"/>
  <c r="B28" i="5"/>
  <c r="B29" i="5"/>
  <c r="B30"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<sst xmlns="http://schemas.openxmlformats.org/spreadsheetml/2006/main" count="178592" uniqueCount="39080">
  <si>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</si>
  <si>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</si>
  <si>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</si>
  <si>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</si>
  <si>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</si>
  <si>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</si>
  <si>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</si>
  <si>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</si>
  <si>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</si>
  <si>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</si>
  <si>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</si>
  <si>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</si>
  <si>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</si>
  <si>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</si>
  <si>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</si>
  <si>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</si>
  <si>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</si>
  <si>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</si>
  <si>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</si>
  <si>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</si>
  <si>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</si>
  <si>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</si>
  <si>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</si>
  <si>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</si>
  <si>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</si>
  <si>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</si>
  <si>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</si>
  <si>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</si>
  <si>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</si>
  <si>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</si>
  <si>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</si>
  <si>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</si>
  <si>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</si>
  <si>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</si>
  <si>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</si>
  <si>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</si>
  <si>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</si>
  <si>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</si>
  <si>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</si>
  <si>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</si>
  <si>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</si>
  <si>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</si>
  <si>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</si>
  <si>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</si>
  <si>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</si>
  <si>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</si>
  <si>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</si>
  <si>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</si>
  <si>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</si>
  <si>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</si>
  <si>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</si>
  <si>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</si>
  <si>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</si>
  <si>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</si>
  <si>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</si>
  <si>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</si>
  <si>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</si>
  <si>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</si>
  <si>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</si>
  <si>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</si>
  <si>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</si>
  <si>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</si>
  <si>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</si>
  <si>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</si>
  <si>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</si>
  <si>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</si>
  <si>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</si>
  <si>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</si>
  <si>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</si>
  <si>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</si>
  <si>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</si>
  <si>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</si>
  <si>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</si>
  <si>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</si>
  <si>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</si>
  <si>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</si>
  <si>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</si>
  <si>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</si>
  <si>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</si>
  <si>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</si>
  <si>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</si>
  <si>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</si>
  <si>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</si>
  <si>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</si>
  <si>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</si>
  <si>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</si>
  <si>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</si>
  <si>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</si>
  <si>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</si>
  <si>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</si>
  <si>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</si>
  <si>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</si>
  <si>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</si>
  <si>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</si>
  <si>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</si>
  <si>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</si>
  <si>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</si>
  <si>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</si>
  <si>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</si>
  <si>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</si>
  <si>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</si>
  <si>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</si>
  <si>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</si>
  <si>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</si>
  <si>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</si>
  <si>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</si>
  <si>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</si>
  <si>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</si>
  <si>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</si>
  <si>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</si>
  <si>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</si>
  <si>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</si>
  <si>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</si>
  <si>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</si>
  <si>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</si>
  <si>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</si>
  <si>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</si>
  <si>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</si>
  <si>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</si>
  <si>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</si>
  <si>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</si>
  <si>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</si>
  <si>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</si>
  <si>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</si>
  <si>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</si>
  <si>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</si>
  <si>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</si>
  <si>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</si>
  <si>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</si>
  <si>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</si>
  <si>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</si>
  <si>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</si>
  <si>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</si>
  <si>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</si>
  <si>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</si>
  <si>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</si>
  <si>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</si>
  <si>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</si>
  <si>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</si>
  <si>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</si>
  <si>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</si>
  <si>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</si>
  <si>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</si>
  <si>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</si>
  <si>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</si>
  <si>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</si>
  <si>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</si>
  <si>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</si>
  <si>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</si>
  <si>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</si>
  <si>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</si>
  <si>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</si>
  <si>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</si>
  <si>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</si>
  <si>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</si>
  <si>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</si>
  <si>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</si>
  <si>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</si>
  <si>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</si>
  <si>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</si>
  <si>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</si>
  <si>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</si>
  <si>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</si>
  <si>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</si>
  <si>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</si>
  <si>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</si>
  <si>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</si>
  <si>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</si>
  <si>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</si>
  <si>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</si>
  <si>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</si>
  <si>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</si>
  <si>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</si>
  <si>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</si>
  <si>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</si>
  <si>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</si>
  <si>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</si>
  <si>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</si>
  <si>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</si>
  <si>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</si>
  <si>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</si>
  <si>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</si>
  <si>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</si>
  <si>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</si>
  <si>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</si>
  <si>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</si>
  <si>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</si>
  <si>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</si>
  <si>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</si>
  <si>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</si>
  <si>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</si>
  <si>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</si>
  <si>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</si>
  <si>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</si>
  <si>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</si>
  <si>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</si>
  <si>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</si>
  <si>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</si>
  <si>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</si>
  <si>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</si>
  <si>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</si>
  <si>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</si>
  <si>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</si>
  <si>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</si>
  <si>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</si>
  <si>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</si>
  <si>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</si>
  <si>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</si>
  <si>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</si>
  <si>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</si>
  <si>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</si>
  <si>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</si>
  <si>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</si>
  <si>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</si>
  <si>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</si>
  <si>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</si>
  <si>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</si>
  <si>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</si>
  <si>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</si>
  <si>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</si>
  <si>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</si>
  <si>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</si>
  <si>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</si>
  <si>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</si>
  <si>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</si>
  <si>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</si>
  <si>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</si>
  <si>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</si>
  <si>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</si>
  <si>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</si>
  <si>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</si>
  <si>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</si>
  <si>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</si>
  <si>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</si>
  <si>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</si>
  <si>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</si>
  <si>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</si>
  <si>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</si>
  <si>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</si>
  <si>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</si>
  <si>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</si>
  <si>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</si>
  <si>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</si>
  <si>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</si>
  <si>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</si>
  <si>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</si>
  <si>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</si>
  <si>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</si>
  <si>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</si>
  <si>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</si>
  <si>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</si>
  <si>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</si>
  <si>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</si>
  <si>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</si>
  <si>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</si>
  <si>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</si>
  <si>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</si>
  <si>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</si>
  <si>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</si>
  <si>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</si>
  <si>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</si>
  <si>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</si>
  <si>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</si>
  <si>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</si>
  <si>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</si>
  <si>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</si>
  <si>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</si>
  <si>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</si>
  <si>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</si>
  <si>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</si>
  <si>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</si>
  <si>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</si>
  <si>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</si>
  <si>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</si>
  <si>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</si>
  <si>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</si>
  <si>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</si>
  <si>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</si>
  <si>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</si>
  <si>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</si>
  <si>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</si>
  <si>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</si>
  <si>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</si>
  <si>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</si>
  <si>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</si>
  <si>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</si>
  <si>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</si>
  <si>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</si>
  <si>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</si>
  <si>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</si>
  <si>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</si>
  <si>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</si>
  <si>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</si>
  <si>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</si>
  <si>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</si>
  <si>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</si>
  <si>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</si>
  <si>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</si>
  <si>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</si>
  <si>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</si>
  <si>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</si>
  <si>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</si>
  <si>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</si>
  <si>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</si>
  <si>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</si>
  <si>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</si>
  <si>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</si>
  <si>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</si>
  <si>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</si>
  <si>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</si>
  <si>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</si>
  <si>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</si>
  <si>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</si>
  <si>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</si>
  <si>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</si>
  <si>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</si>
  <si>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</si>
  <si>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</si>
  <si>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</si>
  <si>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</si>
  <si>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</si>
  <si>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</si>
  <si>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</si>
  <si>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</si>
  <si>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</si>
  <si>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</si>
  <si>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</si>
  <si>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</si>
  <si>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</si>
  <si>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</si>
  <si>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</si>
  <si>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</si>
  <si>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</si>
  <si>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</si>
  <si>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</si>
  <si>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</si>
  <si>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</si>
  <si>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</si>
  <si>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</si>
  <si>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</si>
  <si>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</si>
  <si>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</si>
  <si>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</si>
  <si>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</si>
  <si>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</si>
  <si>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</si>
  <si>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</si>
  <si>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</si>
  <si>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</si>
  <si>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</si>
  <si>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</si>
  <si>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</si>
  <si>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</si>
  <si>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</si>
  <si>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</si>
  <si>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</si>
  <si>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</si>
  <si>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</si>
  <si>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</si>
  <si>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</si>
  <si>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</si>
  <si>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</si>
  <si>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</si>
  <si>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</si>
  <si>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</si>
  <si>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</si>
  <si>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</si>
  <si>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</si>
  <si>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</si>
  <si>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</si>
  <si>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</si>
  <si>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</si>
  <si>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</si>
  <si>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</si>
  <si>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</si>
  <si>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</si>
  <si>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</si>
  <si>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</si>
  <si>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</si>
  <si>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</si>
  <si>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</si>
  <si>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</si>
  <si>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</si>
  <si>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</si>
  <si>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</si>
  <si>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</si>
  <si>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</si>
  <si>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</si>
  <si>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</si>
  <si>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</si>
  <si>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</si>
  <si>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</si>
  <si>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</si>
  <si>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</si>
  <si>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</si>
  <si>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</si>
  <si>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</si>
  <si>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</si>
  <si>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</si>
  <si>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</si>
  <si>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</si>
  <si>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</si>
  <si>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</si>
  <si>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</si>
  <si>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</si>
  <si>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</si>
  <si>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</si>
  <si>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</si>
  <si>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</si>
  <si>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</si>
  <si>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</si>
  <si>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</si>
  <si>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</si>
  <si>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</si>
  <si>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</si>
  <si>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</si>
  <si>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</si>
  <si>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</si>
  <si>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</si>
  <si>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</si>
  <si>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</si>
  <si>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</si>
  <si>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</si>
  <si>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</si>
  <si>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</si>
  <si>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</si>
  <si>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</si>
  <si>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</si>
  <si>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</si>
  <si>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</si>
  <si>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</si>
  <si>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</si>
  <si>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</si>
  <si>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</si>
  <si>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</si>
  <si>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</si>
  <si>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</si>
  <si>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</si>
  <si>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</si>
  <si>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</si>
  <si>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</si>
  <si>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</si>
  <si>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</si>
  <si>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</si>
  <si>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</si>
  <si>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</si>
  <si>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</si>
  <si>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</si>
  <si>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</si>
  <si>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</si>
  <si>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</si>
  <si>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</si>
  <si>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</si>
  <si>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</si>
  <si>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</si>
  <si>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</si>
  <si>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</si>
  <si>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</si>
  <si>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</si>
  <si>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</si>
  <si>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</si>
  <si>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</si>
  <si>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</si>
  <si>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</si>
  <si>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</si>
  <si>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</si>
  <si>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</si>
  <si>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</si>
  <si>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</si>
  <si>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</si>
  <si>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</si>
  <si>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</si>
  <si>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</si>
  <si>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</si>
  <si>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</si>
  <si>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</si>
  <si>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</si>
  <si>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</si>
  <si>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</si>
  <si>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</si>
  <si>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</si>
  <si>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</si>
  <si>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</si>
  <si>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</si>
  <si>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</si>
  <si>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</si>
  <si>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</si>
  <si>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</si>
  <si>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</si>
  <si>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</si>
  <si>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</si>
  <si>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</si>
  <si>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</si>
  <si>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</si>
  <si>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</si>
  <si>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</si>
  <si>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</si>
  <si>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</si>
  <si>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</si>
  <si>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</si>
  <si>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</si>
  <si>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</si>
  <si>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</si>
  <si>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</si>
  <si>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</si>
  <si>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</si>
  <si>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</si>
  <si>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</si>
  <si>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</si>
  <si>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</si>
  <si>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</si>
  <si>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</si>
  <si>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</si>
  <si>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</si>
  <si>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</si>
  <si>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</si>
  <si>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</si>
  <si>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</si>
  <si>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</si>
  <si>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</si>
  <si>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</si>
  <si>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</si>
  <si>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</si>
  <si>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</si>
  <si>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</si>
  <si>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</si>
  <si>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</si>
  <si>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</si>
  <si>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</si>
  <si>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</si>
  <si>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</si>
  <si>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</si>
  <si>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</si>
  <si>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</si>
  <si>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</si>
  <si>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</si>
  <si>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</si>
  <si>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</si>
  <si>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</si>
  <si>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</si>
  <si>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</si>
  <si>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</si>
  <si>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</si>
  <si>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</si>
  <si>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</si>
  <si>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</si>
  <si>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</si>
  <si>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</si>
  <si>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</si>
  <si>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</si>
  <si>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</si>
  <si>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</si>
  <si>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</si>
  <si>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</si>
  <si>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</si>
  <si>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</si>
  <si>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</si>
  <si>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</si>
  <si>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</si>
  <si>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</si>
  <si>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</si>
  <si>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</si>
  <si>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</si>
  <si>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</si>
  <si>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</si>
  <si>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</si>
  <si>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</si>
  <si>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</si>
  <si>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</si>
  <si>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</si>
  <si>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</si>
  <si>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</si>
  <si>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</si>
  <si>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</si>
  <si>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</si>
  <si>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</si>
  <si>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</si>
  <si>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</si>
  <si>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</si>
  <si>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</si>
  <si>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</si>
  <si>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</si>
  <si>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</si>
  <si>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</si>
  <si>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</si>
  <si>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</si>
  <si>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</si>
  <si>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</si>
  <si>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</si>
  <si>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</si>
  <si>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</si>
  <si>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</si>
  <si>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</si>
  <si>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</si>
  <si>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</si>
  <si>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</si>
  <si>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</si>
  <si>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</si>
  <si>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</si>
  <si>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</si>
  <si>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</si>
  <si>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</si>
  <si>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</si>
  <si>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</si>
  <si>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</si>
  <si>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</si>
  <si>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</si>
  <si>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</si>
  <si>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</si>
  <si>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</si>
  <si>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</si>
  <si>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</si>
  <si>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</si>
  <si>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</si>
  <si>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</si>
  <si>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</si>
  <si>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</si>
  <si>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</si>
  <si>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</si>
  <si>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</si>
  <si>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</si>
  <si>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</si>
  <si>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</si>
  <si>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</si>
  <si>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</si>
  <si>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</si>
  <si>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</si>
  <si>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</si>
  <si>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</si>
  <si>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</si>
  <si>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</si>
  <si>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</si>
  <si>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</si>
  <si>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</si>
  <si>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</si>
  <si>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</si>
  <si>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</si>
  <si>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</si>
  <si>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</si>
  <si>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</si>
  <si>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</si>
  <si>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</si>
  <si>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</si>
  <si>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</si>
  <si>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</si>
  <si>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</si>
  <si>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</si>
  <si>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</si>
  <si>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</si>
  <si>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</si>
  <si>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</si>
  <si>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</si>
  <si>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</si>
  <si>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</si>
  <si>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</si>
  <si>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</si>
  <si>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</si>
  <si>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</si>
  <si>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</si>
  <si>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</si>
  <si>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</si>
  <si>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</si>
  <si>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</si>
  <si>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</si>
  <si>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</si>
  <si>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</si>
  <si>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</si>
  <si>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</si>
  <si>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</si>
  <si>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</si>
  <si>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</si>
  <si>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</si>
  <si>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</si>
  <si>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</si>
  <si>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</si>
  <si>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</si>
  <si>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</si>
  <si>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</si>
  <si>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</si>
  <si>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</si>
  <si>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</si>
  <si>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</si>
  <si>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</si>
  <si>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</si>
  <si>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</si>
  <si>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</si>
  <si>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</si>
  <si>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</si>
  <si>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</si>
  <si>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</si>
  <si>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</si>
  <si>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</si>
  <si>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</si>
  <si>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</si>
  <si>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</si>
  <si>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</si>
  <si>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</si>
  <si>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</si>
  <si>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</si>
  <si>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</si>
  <si>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</si>
  <si>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</si>
  <si>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</si>
  <si>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</si>
  <si>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</si>
  <si>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</si>
  <si>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</si>
  <si>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</si>
  <si>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</si>
  <si>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</si>
  <si>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</si>
  <si>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</si>
  <si>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</si>
  <si>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</si>
  <si>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</si>
  <si>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</si>
  <si>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</si>
  <si>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</si>
  <si>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</si>
  <si>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</si>
  <si>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</si>
  <si>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</si>
  <si>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</si>
  <si>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</si>
  <si>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</si>
  <si>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</si>
  <si>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</si>
  <si>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</si>
  <si>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</si>
  <si>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</si>
  <si>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</si>
  <si>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</si>
  <si>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</si>
  <si>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</si>
  <si>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</si>
  <si>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</si>
  <si>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</si>
  <si>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</si>
  <si>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</si>
  <si>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</si>
  <si>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</si>
  <si>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</si>
  <si>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</si>
  <si>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</si>
  <si>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</si>
  <si>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</si>
  <si>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</si>
  <si>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</si>
  <si>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</si>
  <si>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</si>
  <si>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</si>
  <si>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</si>
  <si>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</si>
  <si>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</si>
  <si>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</si>
  <si>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</si>
  <si>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</si>
  <si>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</si>
  <si>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</si>
  <si>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</si>
  <si>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</si>
  <si>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</si>
  <si>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</si>
  <si>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</si>
  <si>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</si>
  <si>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</si>
  <si>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</si>
  <si>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</si>
  <si>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</si>
  <si>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</si>
  <si>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</si>
  <si>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</si>
  <si>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</si>
  <si>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</si>
  <si>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</si>
  <si>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</si>
  <si>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</si>
  <si>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</si>
  <si>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</si>
  <si>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</si>
  <si>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</si>
  <si>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</si>
  <si>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</si>
  <si>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</si>
  <si>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</si>
  <si>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</si>
  <si>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</si>
  <si>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</si>
  <si>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</si>
  <si>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</si>
  <si>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</si>
  <si>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</si>
  <si>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</si>
  <si>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</si>
  <si>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</si>
  <si>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</si>
  <si>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</si>
  <si>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</si>
  <si>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</si>
  <si>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</si>
  <si>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</si>
  <si>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</si>
  <si>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</si>
  <si>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</si>
  <si>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</si>
  <si>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</si>
  <si>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</si>
  <si>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</si>
  <si>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</si>
  <si>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</si>
  <si>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</si>
  <si>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</si>
  <si>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</si>
  <si>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</si>
  <si>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</si>
  <si>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</si>
  <si>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</si>
  <si>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</si>
  <si>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</si>
  <si>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</si>
  <si>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</si>
  <si>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</si>
  <si>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</si>
  <si>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</si>
  <si>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</si>
  <si>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</si>
  <si>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</si>
  <si>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</si>
  <si>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</si>
  <si>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</si>
  <si>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</si>
  <si>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</si>
  <si>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</si>
  <si>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</si>
  <si>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</si>
  <si>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</si>
  <si>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</si>
  <si>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</si>
  <si>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</si>
  <si>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</si>
  <si>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</si>
  <si>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</si>
  <si>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</si>
  <si>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</si>
  <si>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</si>
  <si>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</si>
  <si>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</si>
  <si>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</si>
  <si>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</si>
  <si>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</si>
  <si>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</si>
  <si>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</si>
  <si>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</si>
  <si>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</si>
  <si>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</si>
  <si>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</si>
  <si>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</si>
  <si>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</si>
  <si>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</si>
  <si>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</si>
  <si>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</si>
  <si>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</si>
  <si>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</si>
  <si>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</si>
  <si>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</si>
  <si>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</si>
  <si>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</si>
  <si>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</si>
  <si>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</si>
  <si>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</si>
  <si>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</si>
  <si>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</si>
  <si>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</si>
  <si>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</si>
  <si>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</si>
  <si>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</si>
  <si>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</si>
  <si>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</si>
  <si>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</si>
  <si>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</si>
  <si>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</si>
  <si>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</si>
  <si>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</si>
  <si>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</si>
  <si>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</si>
  <si>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</si>
  <si>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</si>
  <si>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</si>
  <si>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</si>
  <si>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</si>
  <si>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</si>
  <si>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</si>
  <si>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</si>
  <si>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</si>
  <si>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</si>
  <si>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</si>
  <si>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</si>
  <si>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</si>
  <si>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</si>
  <si>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</si>
  <si>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</si>
  <si>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</si>
  <si>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</si>
  <si>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</si>
  <si>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</si>
  <si>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</si>
  <si>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</si>
  <si>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</si>
  <si>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</si>
  <si>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</si>
  <si>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</si>
  <si>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</si>
  <si>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</si>
  <si>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</si>
  <si>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</si>
  <si>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</si>
  <si>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</si>
  <si>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</si>
  <si>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</si>
  <si>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</si>
  <si>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</si>
  <si>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</si>
  <si>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</si>
  <si>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</si>
  <si>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</si>
  <si>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</si>
  <si>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</si>
  <si>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</si>
  <si>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</si>
  <si>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</si>
  <si>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</si>
  <si>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</si>
  <si>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</si>
  <si>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</si>
  <si>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</si>
  <si>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</si>
  <si>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</si>
  <si>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</si>
  <si>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</si>
  <si>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</si>
  <si>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</si>
  <si>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</si>
  <si>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</si>
  <si>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</si>
  <si>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</si>
  <si>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</si>
  <si>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</si>
  <si>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</si>
  <si>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</si>
  <si>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</si>
  <si>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</si>
  <si>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</si>
  <si>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</si>
  <si>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</si>
  <si>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</si>
  <si>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</si>
  <si>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</si>
  <si>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</si>
  <si>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</si>
  <si>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</si>
  <si>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</si>
  <si>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</si>
  <si>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</si>
  <si>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</si>
  <si>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</si>
  <si>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</si>
  <si>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</si>
  <si>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</si>
  <si>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</si>
  <si>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</si>
  <si>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</si>
  <si>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</si>
  <si>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</si>
  <si>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</si>
  <si>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</si>
  <si>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</si>
  <si>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</si>
  <si>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</si>
  <si>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</si>
  <si>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</si>
  <si>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</si>
  <si>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</si>
  <si>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</si>
  <si>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</si>
  <si>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</si>
  <si>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</si>
  <si>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</si>
  <si>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</si>
  <si>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</si>
  <si>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</si>
  <si>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</si>
  <si>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</si>
  <si>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</si>
  <si>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</si>
  <si>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</si>
  <si>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</si>
  <si>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</si>
  <si>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</si>
  <si>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</si>
  <si>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</si>
  <si>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</si>
  <si>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</si>
  <si>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</si>
  <si>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</si>
  <si>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</si>
  <si>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</si>
  <si>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</si>
  <si>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</si>
  <si>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</si>
  <si>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</si>
  <si>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</si>
  <si>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</si>
  <si>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</si>
  <si>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</si>
  <si>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</si>
  <si>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</si>
  <si>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</si>
  <si>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</si>
  <si>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</si>
  <si>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</si>
  <si>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</si>
  <si>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</si>
  <si>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</si>
  <si>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</si>
  <si>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</si>
  <si>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</si>
  <si>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</si>
  <si>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</si>
  <si>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</si>
  <si>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</si>
  <si>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</si>
  <si>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</si>
  <si>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</si>
  <si>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</si>
  <si>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</si>
  <si>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</si>
  <si>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</si>
  <si>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</si>
  <si>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</si>
  <si>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</si>
  <si>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</si>
  <si>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</si>
  <si>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</si>
  <si>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</si>
  <si>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</si>
  <si>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</si>
  <si>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</si>
  <si>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</si>
  <si>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</si>
  <si>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</si>
  <si>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</si>
  <si>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</si>
  <si>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</si>
  <si>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</si>
  <si>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</si>
  <si>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</si>
  <si>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</si>
  <si>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</si>
  <si>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</si>
  <si>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</si>
  <si>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</si>
  <si>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</si>
  <si>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</si>
  <si>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</si>
  <si>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</si>
  <si>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</si>
  <si>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</si>
  <si>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</si>
  <si>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</si>
  <si>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</si>
  <si>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</si>
  <si>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</si>
  <si>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</si>
  <si>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</si>
  <si>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</si>
  <si>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</si>
  <si>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</si>
  <si>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</si>
  <si>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</si>
  <si>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</si>
  <si>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</si>
  <si>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</si>
  <si>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</si>
  <si>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</si>
  <si>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</si>
  <si>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</si>
  <si>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</si>
  <si>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</si>
  <si>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</si>
  <si>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</si>
  <si>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</si>
  <si>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</si>
  <si>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</si>
  <si>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</si>
  <si>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</si>
  <si>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</si>
  <si>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</si>
  <si>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</si>
  <si>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</si>
  <si>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</si>
  <si>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</si>
  <si>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</si>
  <si>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</si>
  <si>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</si>
  <si>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</si>
  <si>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</si>
  <si>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</si>
  <si>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</si>
  <si>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</si>
  <si>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</si>
  <si>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</si>
  <si>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</si>
  <si>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</si>
  <si>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</si>
  <si>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</si>
  <si>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</si>
  <si>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</si>
  <si>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</si>
  <si>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</si>
  <si>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</si>
  <si>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</si>
  <si>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</si>
  <si>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</si>
  <si>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</si>
  <si>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</si>
  <si>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</si>
  <si>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</si>
  <si>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</si>
  <si>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</si>
  <si>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</si>
  <si>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</si>
  <si>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</si>
  <si>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</si>
  <si>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</si>
  <si>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</si>
  <si>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</si>
  <si>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</si>
  <si>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</si>
  <si>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</si>
  <si>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</si>
  <si>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</si>
  <si>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</si>
  <si>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</si>
  <si>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</si>
  <si>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</si>
  <si>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</si>
  <si>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</si>
  <si>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</si>
  <si>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</si>
  <si>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</si>
  <si>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</si>
  <si>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</si>
  <si>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</si>
  <si>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</si>
  <si>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</si>
  <si>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</si>
  <si>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</si>
  <si>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</si>
  <si>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</si>
  <si>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</si>
  <si>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</si>
  <si>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</si>
  <si>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</si>
  <si>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</si>
  <si>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</si>
  <si>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</si>
  <si>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</si>
  <si>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</si>
  <si>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</si>
  <si>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</si>
  <si>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</si>
  <si>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</si>
  <si>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</si>
  <si>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</si>
  <si>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</si>
  <si>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</si>
  <si>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</si>
  <si>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</si>
  <si>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</si>
  <si>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</si>
  <si>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</si>
  <si>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</si>
  <si>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</si>
  <si>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</si>
  <si>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</si>
  <si>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</si>
  <si>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</si>
  <si>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</si>
  <si>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</si>
  <si>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</si>
  <si>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</si>
  <si>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</si>
  <si>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</si>
  <si>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</si>
  <si>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</si>
  <si>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</si>
  <si>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</si>
  <si>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</si>
  <si>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</si>
  <si>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</si>
  <si>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</si>
  <si>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</si>
  <si>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</si>
  <si>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</si>
  <si>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</si>
  <si>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</si>
  <si>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</si>
  <si>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</si>
  <si>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</si>
  <si>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</si>
  <si>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</si>
  <si>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</si>
  <si>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</si>
  <si>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</si>
  <si>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</si>
  <si>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</si>
  <si>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</si>
  <si>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</si>
  <si>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</si>
  <si>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</si>
  <si>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</si>
  <si>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</si>
  <si>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</si>
  <si>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</si>
  <si>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</si>
  <si>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</si>
  <si>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</si>
  <si>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</si>
  <si>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</si>
  <si>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</si>
  <si>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</si>
  <si>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</si>
  <si>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</si>
  <si>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</si>
  <si>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</si>
  <si>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</si>
  <si>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</si>
  <si>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</si>
  <si>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</si>
  <si>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</si>
  <si>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</si>
  <si>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</si>
  <si>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</si>
  <si>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</si>
  <si>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</si>
  <si>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</si>
  <si>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</si>
  <si>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</si>
  <si>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</si>
  <si>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</si>
  <si>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</si>
  <si>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</si>
  <si>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</si>
  <si>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</si>
  <si>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</si>
  <si>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</si>
  <si>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</si>
  <si>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</si>
  <si>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</si>
  <si>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</si>
  <si>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</si>
  <si>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</si>
  <si>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</si>
  <si>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</si>
  <si>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</si>
  <si>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</si>
  <si>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</si>
  <si>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</si>
  <si>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</si>
  <si>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</si>
  <si>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</si>
  <si>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</si>
  <si>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</si>
  <si>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</si>
  <si>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</si>
  <si>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</si>
  <si>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</si>
  <si>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</si>
  <si>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</si>
  <si>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</si>
  <si>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</si>
  <si>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</si>
  <si>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</si>
  <si>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</si>
  <si>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</si>
  <si>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</si>
  <si>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</si>
  <si>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</si>
  <si>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</si>
  <si>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</si>
  <si>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</si>
  <si>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</si>
  <si>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</si>
  <si>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</si>
  <si>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</si>
  <si>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</si>
  <si>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</si>
  <si>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</si>
  <si>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</si>
  <si>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</si>
  <si>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</si>
  <si>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</si>
  <si>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</si>
  <si>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</si>
  <si>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</si>
  <si>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</si>
  <si>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</si>
  <si>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</si>
  <si>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</si>
  <si>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</si>
  <si>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</si>
  <si>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</si>
  <si>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</si>
  <si>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</si>
  <si>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</si>
  <si>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</si>
  <si>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</si>
  <si>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</si>
  <si>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</si>
  <si>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</si>
  <si>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</si>
  <si>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</si>
  <si>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</si>
  <si>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</si>
  <si>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</si>
  <si>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</si>
  <si>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</si>
  <si>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</si>
  <si>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</si>
  <si>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</si>
  <si>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</si>
  <si>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</si>
  <si>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</si>
  <si>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</si>
  <si>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</si>
  <si>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</si>
  <si>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</si>
  <si>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</si>
  <si>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</si>
  <si>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</si>
  <si>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</si>
  <si>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</si>
  <si>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</si>
  <si>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</si>
  <si>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</si>
  <si>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</si>
  <si>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</si>
  <si>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</si>
  <si>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</si>
  <si>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</si>
  <si>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</si>
  <si>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</si>
  <si>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</si>
  <si>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</si>
  <si>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</si>
  <si>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</si>
  <si>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</si>
  <si>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</si>
  <si>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</si>
  <si>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</si>
  <si>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</si>
  <si>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</si>
  <si>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</si>
  <si>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</si>
  <si>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</si>
  <si>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</si>
  <si>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</si>
  <si>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</si>
  <si>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</si>
  <si>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</si>
  <si>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</si>
  <si>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</si>
  <si>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</si>
  <si>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</si>
  <si>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</si>
  <si>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</si>
  <si>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</si>
  <si>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</si>
  <si>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</si>
  <si>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</si>
  <si>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</si>
  <si>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</si>
  <si>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</si>
  <si>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</si>
  <si>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</si>
  <si>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</si>
  <si>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</si>
  <si>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</si>
  <si>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</si>
  <si>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</si>
  <si>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</si>
  <si>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</si>
  <si>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</si>
  <si>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</si>
  <si>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</si>
  <si>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</si>
  <si>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</si>
  <si>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</si>
  <si>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</si>
  <si>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</si>
  <si>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</si>
  <si>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</si>
  <si>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</si>
  <si>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</si>
  <si>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</si>
  <si>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</si>
  <si>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</si>
  <si>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</si>
  <si>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</si>
  <si>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</si>
  <si>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</si>
  <si>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</si>
  <si>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</si>
  <si>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</si>
  <si>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</si>
  <si>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</si>
  <si>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</si>
  <si>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</si>
  <si>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</si>
  <si>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</si>
  <si>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</si>
  <si>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</si>
  <si>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</si>
  <si>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</si>
  <si>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</si>
  <si>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</si>
  <si>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</si>
  <si>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</si>
  <si>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</si>
  <si>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</si>
  <si>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</si>
  <si>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</si>
  <si>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</si>
  <si>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</si>
  <si>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</si>
  <si>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</si>
  <si>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</si>
  <si>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</si>
  <si>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</si>
  <si>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</si>
  <si>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</si>
  <si>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</si>
  <si>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</si>
  <si>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</si>
  <si>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</si>
  <si>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</si>
  <si>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</si>
  <si>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</si>
  <si>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</si>
  <si>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</si>
  <si>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</si>
  <si>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</si>
  <si>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</si>
  <si>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</si>
  <si>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</si>
  <si>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</si>
  <si>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</si>
  <si>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</si>
  <si>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</si>
  <si>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</si>
  <si>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</si>
  <si>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</si>
  <si>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</si>
  <si>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</si>
  <si>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</si>
  <si>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</si>
  <si>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</si>
  <si>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</si>
  <si>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</si>
  <si>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</si>
  <si>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</si>
  <si>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</si>
  <si>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</si>
  <si>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</si>
  <si>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</si>
  <si>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</si>
  <si>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</si>
  <si>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</si>
  <si>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</si>
  <si>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</si>
  <si>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</si>
  <si>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</si>
  <si>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</si>
  <si>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</si>
  <si>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</si>
  <si>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</si>
  <si>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</si>
  <si>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</si>
  <si>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</si>
  <si>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</si>
  <si>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</si>
  <si>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</si>
  <si>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</si>
  <si>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</si>
  <si>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</si>
  <si>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</si>
  <si>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</si>
  <si>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</si>
  <si>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</si>
  <si>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</si>
  <si>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</si>
  <si>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</si>
  <si>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</si>
  <si>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</si>
  <si>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</si>
  <si>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</si>
  <si>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</si>
  <si>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</si>
  <si>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</si>
  <si>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</si>
  <si>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</si>
  <si>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</si>
  <si>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</si>
  <si>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</si>
  <si>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</si>
  <si>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</si>
  <si>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</si>
  <si>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</si>
  <si>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</si>
  <si>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</si>
  <si>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</si>
  <si>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</si>
  <si>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</si>
  <si>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</si>
  <si>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</si>
  <si>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</si>
  <si>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</si>
  <si>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</si>
  <si>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</si>
  <si>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</si>
  <si>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</si>
  <si>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</si>
  <si>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</si>
  <si>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</si>
  <si>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</si>
  <si>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</si>
  <si>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</si>
  <si>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</si>
  <si>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</si>
  <si>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</si>
  <si>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</si>
  <si>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</si>
  <si>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</si>
  <si>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</si>
  <si>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</si>
  <si>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</si>
  <si>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</si>
  <si>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</si>
  <si>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</si>
  <si>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</si>
  <si>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</si>
  <si>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</si>
  <si>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</si>
  <si>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</si>
  <si>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</si>
  <si>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</si>
  <si>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</si>
  <si>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</si>
  <si>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</si>
  <si>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</si>
  <si>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</si>
  <si>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</si>
  <si>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</si>
  <si>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</si>
  <si>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</si>
  <si>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</si>
  <si>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</si>
  <si>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</si>
  <si>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</si>
  <si>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</si>
  <si>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</si>
  <si>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</si>
  <si>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</si>
  <si>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</si>
  <si>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</si>
  <si>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</si>
  <si>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</si>
  <si>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</si>
  <si>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</si>
  <si>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</si>
  <si>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</si>
  <si>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</si>
  <si>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</si>
  <si>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</si>
  <si>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</si>
  <si>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</si>
  <si>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</si>
  <si>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</si>
  <si>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</si>
  <si>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</si>
  <si>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</si>
  <si>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</si>
  <si>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</si>
  <si>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</si>
  <si>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</si>
  <si>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</si>
  <si>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</si>
  <si>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</si>
  <si>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</si>
  <si>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</si>
  <si>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</si>
  <si>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</si>
  <si>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</si>
  <si>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</si>
  <si>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</si>
  <si>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</si>
  <si>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</si>
  <si>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</si>
  <si>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</si>
  <si>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</si>
  <si>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</si>
  <si>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</si>
  <si>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</si>
  <si>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</si>
  <si>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</si>
  <si>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</si>
  <si>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</si>
  <si>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</si>
  <si>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</si>
  <si>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</si>
  <si>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</si>
  <si>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</si>
  <si>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</si>
  <si>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</si>
  <si>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</si>
  <si>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</si>
  <si>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</si>
  <si>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</si>
  <si>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</si>
  <si>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</si>
  <si>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</si>
  <si>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</si>
  <si>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</si>
  <si>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</si>
  <si>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</si>
  <si>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</si>
  <si>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</si>
  <si>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</si>
  <si>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</si>
  <si>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</si>
  <si>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</si>
  <si>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</si>
  <si>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</si>
  <si>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</si>
  <si>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</si>
  <si>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</si>
  <si>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</si>
  <si>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</si>
  <si>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</si>
  <si>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</si>
  <si>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</si>
  <si>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</si>
  <si>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</si>
  <si>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</si>
  <si>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</si>
  <si>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</si>
  <si>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</si>
  <si>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</si>
  <si>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</si>
  <si>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</si>
  <si>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</si>
  <si>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</si>
  <si>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</si>
  <si>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</si>
  <si>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</si>
  <si>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</si>
  <si>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</si>
  <si>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</si>
  <si>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</si>
  <si>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</si>
  <si>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</si>
  <si>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</si>
  <si>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</si>
  <si>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</si>
  <si>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</si>
  <si>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</si>
  <si>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</si>
  <si>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</si>
  <si>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</si>
  <si>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</si>
  <si>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</si>
  <si>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</si>
  <si>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</si>
  <si>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</si>
  <si>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</si>
  <si>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</si>
  <si>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</si>
  <si>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</si>
  <si>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</si>
  <si>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</si>
  <si>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</si>
  <si>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</si>
  <si>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</si>
  <si>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</si>
  <si>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</si>
  <si>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</si>
  <si>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</si>
  <si>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</si>
  <si>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</si>
  <si>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</si>
  <si>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</si>
  <si>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</si>
  <si>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</si>
  <si>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</si>
  <si>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</si>
  <si>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</si>
  <si>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</si>
  <si>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</si>
  <si>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</si>
  <si>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</si>
  <si>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</si>
  <si>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</si>
  <si>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</si>
  <si>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</si>
  <si>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</si>
  <si>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</si>
  <si>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</si>
  <si>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</si>
  <si>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</si>
  <si>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</si>
  <si>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</si>
  <si>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</si>
  <si>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</si>
  <si>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</si>
  <si>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</si>
  <si>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</si>
  <si>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</si>
  <si>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</si>
  <si>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</si>
  <si>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</si>
  <si>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</si>
  <si>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</si>
  <si>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</si>
  <si>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</si>
  <si>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</si>
  <si>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</si>
  <si>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</si>
  <si>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</si>
  <si>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</si>
  <si>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</si>
  <si>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</si>
  <si>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</si>
  <si>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</si>
  <si>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</si>
  <si>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</si>
  <si>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</si>
  <si>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</si>
  <si>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</si>
  <si>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</si>
  <si>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</si>
  <si>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</si>
  <si>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</si>
  <si>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</si>
  <si>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</si>
  <si>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</si>
  <si>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</si>
  <si>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</si>
  <si>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</si>
  <si>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</si>
  <si>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</si>
  <si>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</si>
  <si>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</si>
  <si>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</si>
  <si>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</si>
  <si>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</si>
  <si>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</si>
  <si>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</si>
  <si>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</si>
  <si>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</si>
  <si>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</si>
  <si>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</si>
  <si>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</si>
  <si>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</si>
  <si>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</si>
  <si>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</si>
  <si>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</si>
  <si>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</si>
  <si>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</si>
  <si>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</si>
  <si>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</si>
  <si>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</si>
  <si>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</si>
  <si>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</si>
  <si>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</si>
  <si>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</si>
  <si>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</si>
  <si>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</si>
  <si>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</si>
  <si>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</si>
  <si>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</si>
  <si>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</si>
  <si>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</si>
  <si>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</si>
  <si>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</si>
  <si>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</si>
  <si>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</si>
  <si>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</si>
  <si>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</si>
  <si>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</si>
  <si>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</si>
  <si>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</si>
  <si>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</si>
  <si>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</si>
  <si>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</si>
  <si>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</si>
  <si>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</si>
  <si>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</si>
  <si>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</si>
  <si>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</si>
  <si>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</si>
  <si>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</si>
  <si>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</si>
  <si>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</si>
  <si>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</si>
  <si>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</si>
  <si>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</si>
  <si>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</si>
  <si>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</si>
  <si>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</si>
  <si>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</si>
  <si>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</si>
  <si>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</si>
  <si>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</si>
  <si>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</si>
  <si>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</si>
  <si>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</si>
  <si>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</si>
  <si>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</si>
  <si>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</si>
  <si>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</si>
  <si>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</si>
  <si>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</si>
  <si>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</si>
  <si>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</si>
  <si>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</si>
  <si>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</si>
  <si>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</si>
  <si>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</si>
  <si>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</si>
  <si>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</si>
  <si>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</si>
  <si>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</si>
  <si>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</si>
  <si>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</si>
  <si>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</si>
  <si>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</si>
  <si>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</si>
  <si>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</si>
  <si>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</si>
  <si>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</si>
  <si>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</si>
  <si>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</si>
  <si>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</si>
  <si>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</si>
  <si>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</si>
  <si>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</si>
  <si>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</si>
  <si>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</si>
  <si>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</si>
  <si>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</si>
  <si>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</si>
  <si>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</si>
  <si>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</si>
  <si>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</si>
  <si>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</si>
  <si>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</si>
  <si>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</si>
  <si>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</si>
  <si>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</si>
  <si>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</si>
  <si>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</si>
  <si>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</si>
  <si>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</si>
  <si>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</si>
  <si>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</si>
  <si>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</si>
  <si>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</si>
  <si>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</si>
  <si>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</si>
  <si>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</si>
  <si>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</si>
  <si>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</si>
  <si>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</si>
  <si>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</si>
  <si>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</si>
  <si>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</si>
  <si>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</si>
  <si>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</si>
  <si>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</si>
  <si>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</si>
  <si>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</si>
  <si>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</si>
  <si>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</si>
  <si>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</si>
  <si>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</si>
  <si>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</si>
  <si>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</si>
  <si>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</si>
  <si>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</si>
  <si>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</si>
  <si>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</si>
  <si>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</si>
  <si>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</si>
  <si>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</si>
  <si>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</si>
  <si>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</si>
  <si>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</si>
  <si>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</si>
  <si>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</si>
  <si>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</si>
  <si>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</si>
  <si>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</si>
  <si>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</si>
  <si>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</si>
  <si>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</si>
  <si>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</si>
  <si>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</si>
  <si>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</si>
  <si>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</si>
  <si>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</si>
  <si>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</si>
  <si>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</si>
  <si>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</si>
  <si>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</si>
  <si>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</si>
  <si>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</si>
  <si>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</si>
  <si>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</si>
  <si>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</si>
  <si>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</si>
  <si>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</si>
  <si>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</si>
  <si>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</si>
  <si>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</si>
  <si>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</si>
  <si>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</si>
  <si>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</si>
  <si>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</si>
  <si>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</si>
  <si>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</si>
  <si>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</si>
  <si>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</si>
  <si>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</si>
  <si>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</si>
  <si>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</si>
  <si>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</si>
  <si>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</si>
  <si>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</si>
  <si>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</si>
  <si>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</si>
  <si>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</si>
  <si>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</si>
  <si>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</si>
  <si>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</si>
  <si>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</si>
  <si>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</si>
  <si>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</si>
  <si>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</si>
  <si>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</si>
  <si>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</si>
  <si>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</si>
  <si>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</si>
  <si>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</si>
  <si>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</si>
  <si>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</si>
  <si>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</si>
  <si>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</si>
  <si>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</si>
  <si>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</si>
  <si>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</si>
  <si>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</si>
  <si>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</si>
  <si>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</si>
  <si>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</si>
  <si>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</si>
  <si>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</si>
  <si>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</si>
  <si>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</si>
  <si>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</si>
  <si>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</si>
  <si>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</si>
  <si>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</si>
  <si>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</si>
  <si>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</si>
  <si>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</si>
  <si>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</si>
  <si>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</si>
  <si>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</si>
  <si>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</si>
  <si>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</si>
  <si>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</si>
  <si>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</si>
  <si>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</si>
  <si>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</si>
  <si>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</si>
  <si>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</si>
  <si>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</si>
  <si>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</si>
  <si>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</si>
  <si>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</si>
  <si>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</si>
  <si>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</si>
  <si>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</si>
  <si>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</si>
  <si>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</si>
  <si>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</si>
  <si>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</si>
  <si>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</si>
  <si>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</si>
  <si>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</si>
  <si>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</si>
  <si>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</si>
  <si>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</si>
  <si>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</si>
  <si>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</si>
  <si>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</si>
  <si>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</si>
  <si>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</si>
  <si>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</si>
  <si>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</si>
  <si>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</si>
  <si>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</si>
  <si>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</si>
  <si>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</si>
  <si>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</si>
  <si>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</si>
  <si>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</si>
  <si>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</si>
  <si>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</si>
  <si>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</si>
  <si>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</si>
  <si>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</si>
  <si>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</si>
  <si>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</si>
  <si>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</si>
  <si>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</si>
  <si>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</si>
  <si>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</si>
  <si>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</si>
  <si>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</si>
  <si>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</si>
  <si>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</si>
  <si>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</si>
  <si>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</si>
  <si>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</si>
  <si>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</si>
  <si>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</si>
  <si>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</si>
  <si>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</si>
  <si>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</si>
  <si>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</si>
  <si>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</si>
  <si>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</si>
  <si>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</si>
  <si>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</si>
  <si>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</si>
  <si>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</si>
  <si>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</si>
  <si>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</si>
  <si>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</si>
  <si>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</si>
  <si>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</si>
  <si>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</si>
  <si>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</si>
  <si>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</si>
  <si>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</si>
  <si>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</si>
  <si>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</si>
  <si>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</si>
  <si>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</si>
  <si>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</si>
  <si>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</si>
  <si>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</si>
  <si>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</si>
  <si>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</si>
  <si>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</si>
  <si>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</si>
  <si>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</si>
  <si>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</si>
  <si>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</si>
  <si>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</si>
  <si>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</si>
  <si>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</si>
  <si>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</si>
  <si>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</si>
  <si>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</si>
  <si>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</si>
  <si>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</si>
  <si>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</si>
  <si>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</si>
  <si>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</si>
  <si>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</si>
  <si>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</si>
  <si>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</si>
  <si>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</si>
  <si>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</si>
  <si>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</si>
  <si>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</si>
  <si>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</si>
  <si>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</si>
  <si>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</si>
  <si>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</si>
  <si>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</si>
  <si>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</si>
  <si>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</si>
  <si>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</si>
  <si>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</si>
  <si>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</si>
  <si>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</si>
  <si>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</si>
  <si>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</si>
  <si>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</si>
  <si>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</si>
  <si>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</si>
  <si>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</si>
  <si>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</si>
  <si>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</si>
  <si>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</si>
  <si>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</si>
  <si>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</si>
  <si>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</si>
  <si>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</si>
  <si>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</si>
  <si>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</si>
  <si>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</si>
  <si>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</si>
  <si>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</si>
  <si>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</si>
  <si>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</si>
  <si>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</si>
  <si>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</si>
  <si>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</si>
  <si>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</si>
  <si>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</si>
  <si>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</si>
  <si>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</si>
  <si>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</si>
  <si>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</si>
  <si>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</si>
  <si>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</si>
  <si>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</si>
  <si>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</si>
  <si>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</si>
  <si>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</si>
  <si>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</si>
  <si>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</si>
  <si>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</si>
  <si>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</si>
  <si>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</si>
  <si>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</si>
  <si>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</si>
  <si>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</si>
  <si>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</si>
  <si>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</si>
  <si>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</si>
  <si>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</si>
  <si>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</si>
  <si>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</si>
  <si>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</si>
  <si>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</si>
  <si>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</si>
  <si>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</si>
  <si>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</si>
  <si>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</si>
  <si>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</si>
  <si>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</si>
  <si>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</si>
  <si>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</si>
  <si>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</si>
  <si>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</si>
  <si>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</si>
  <si>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</si>
  <si>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</si>
  <si>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</si>
  <si>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</si>
  <si>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</si>
  <si>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</si>
  <si>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</si>
  <si>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</si>
  <si>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</si>
  <si>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</si>
  <si>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</si>
  <si>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</si>
  <si>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</si>
  <si>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</si>
  <si>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</si>
  <si>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</si>
  <si>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</si>
  <si>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</si>
  <si>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</si>
  <si>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</si>
  <si>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</si>
  <si>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</si>
  <si>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</si>
  <si>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</si>
  <si>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</si>
  <si>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</si>
  <si>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</si>
  <si>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</si>
  <si>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</si>
  <si>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</si>
  <si>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</si>
  <si>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</si>
  <si>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</si>
  <si>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</si>
  <si>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</si>
  <si>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</si>
  <si>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</si>
  <si>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</si>
  <si>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</si>
  <si>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</si>
  <si>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</si>
  <si>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</si>
  <si>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</si>
  <si>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</si>
  <si>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</si>
  <si>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</si>
  <si>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</si>
  <si>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</si>
  <si>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</si>
  <si>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</si>
  <si>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</si>
  <si>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</si>
  <si>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</si>
  <si>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</si>
  <si>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</si>
  <si>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</si>
  <si>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</si>
  <si>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</si>
  <si>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</si>
  <si>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</si>
  <si>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</si>
  <si>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</si>
  <si>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</si>
  <si>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</si>
  <si>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</si>
  <si>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</si>
  <si>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</si>
  <si>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</si>
  <si>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</si>
  <si>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</si>
  <si>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</si>
  <si>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</si>
  <si>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</si>
  <si>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</si>
  <si>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</si>
  <si>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</si>
  <si>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</si>
  <si>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</si>
  <si>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</si>
  <si>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</si>
  <si>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</si>
  <si>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</si>
  <si>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</si>
  <si>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</si>
  <si>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</si>
  <si>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</si>
  <si>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</si>
  <si>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</si>
  <si>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</si>
  <si>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</si>
  <si>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</si>
  <si>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</si>
  <si>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</si>
  <si>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</si>
  <si>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</si>
  <si>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</si>
  <si>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</si>
  <si>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</si>
  <si>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</si>
  <si>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</si>
  <si>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</si>
  <si>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</si>
  <si>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</si>
  <si>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</si>
  <si>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</si>
  <si>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</si>
  <si>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</si>
  <si>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</si>
  <si>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</si>
  <si>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</si>
  <si>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</si>
  <si>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</si>
  <si>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</si>
  <si>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</si>
  <si>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</si>
  <si>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</si>
  <si>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</si>
  <si>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</si>
  <si>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</si>
  <si>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</si>
  <si>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</si>
  <si>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</si>
  <si>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</si>
  <si>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</si>
  <si>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</si>
  <si>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</si>
  <si>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</si>
  <si>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</si>
  <si>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</si>
  <si>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</si>
  <si>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</si>
  <si>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</si>
  <si>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</si>
  <si>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</si>
  <si>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</si>
  <si>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</si>
  <si>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</si>
  <si>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</si>
  <si>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</si>
  <si>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</si>
  <si>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</si>
  <si>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</si>
  <si>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</si>
  <si>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</si>
  <si>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</si>
  <si>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</si>
  <si>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</si>
  <si>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</si>
  <si>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</si>
  <si>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</si>
  <si>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</si>
  <si>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</si>
  <si>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</si>
  <si>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</si>
  <si>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</si>
  <si>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</si>
  <si>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</si>
  <si>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</si>
  <si>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</si>
  <si>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</si>
  <si>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</si>
  <si>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</si>
  <si>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</si>
  <si>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</si>
  <si>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</si>
  <si>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</si>
  <si>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</si>
  <si>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</si>
  <si>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</si>
  <si>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</si>
  <si>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</si>
  <si>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</si>
  <si>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</si>
  <si>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</si>
  <si>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</si>
  <si>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</si>
  <si>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</si>
  <si>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</si>
  <si>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</si>
  <si>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</si>
  <si>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</si>
  <si>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</si>
  <si>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</si>
  <si>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</si>
  <si>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</si>
  <si>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</si>
  <si>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</si>
  <si>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</si>
  <si>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</si>
  <si>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</si>
  <si>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</si>
  <si>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</si>
  <si>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</si>
  <si>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</si>
  <si>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</si>
  <si>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</si>
  <si>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</si>
  <si>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</si>
  <si>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</si>
  <si>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</si>
  <si>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</si>
  <si>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</si>
  <si>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</si>
  <si>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</si>
  <si>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</si>
  <si>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</si>
  <si>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</si>
  <si>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</si>
  <si>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</si>
  <si>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</si>
  <si>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</si>
  <si>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</si>
  <si>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</si>
  <si>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</si>
  <si>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</si>
  <si>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</si>
  <si>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</si>
  <si>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</si>
  <si>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</si>
  <si>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</si>
  <si>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</si>
  <si>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</si>
  <si>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</si>
  <si>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</si>
  <si>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</si>
  <si>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</si>
  <si>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</si>
  <si>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</si>
  <si>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</si>
  <si>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</si>
  <si>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</si>
  <si>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</si>
  <si>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</si>
  <si>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</si>
  <si>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</si>
  <si>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</si>
  <si>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</si>
  <si>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</si>
  <si>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</si>
  <si>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</si>
  <si>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</si>
  <si>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</si>
  <si>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</si>
  <si>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</si>
  <si>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</si>
  <si>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</si>
  <si>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</si>
  <si>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</si>
  <si>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</si>
  <si>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</si>
  <si>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</si>
  <si>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</si>
  <si>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</si>
  <si>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</si>
  <si>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</si>
  <si>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</si>
  <si>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</si>
  <si>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</si>
  <si>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</si>
  <si>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</si>
  <si>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</si>
  <si>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</si>
  <si>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</si>
  <si>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</si>
  <si>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</si>
  <si>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</si>
  <si>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</si>
  <si>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</si>
  <si>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</si>
  <si>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</si>
  <si>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</si>
  <si>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</si>
  <si>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</si>
  <si>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</si>
  <si>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</si>
  <si>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</si>
  <si>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</si>
  <si>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</si>
  <si>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</si>
  <si>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</si>
  <si>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</si>
  <si>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</si>
  <si>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</si>
  <si>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</si>
  <si>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</si>
  <si>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</si>
  <si>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</si>
  <si>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</si>
  <si>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</si>
  <si>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</si>
  <si>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</si>
  <si>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</si>
  <si>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</si>
  <si>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</si>
  <si>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</si>
  <si>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</si>
  <si>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</si>
  <si>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</si>
  <si>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</si>
  <si>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</si>
  <si>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</si>
  <si>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</si>
  <si>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</si>
  <si>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</si>
  <si>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</si>
  <si>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</si>
  <si>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</si>
  <si>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</si>
  <si>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</si>
  <si>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</si>
  <si>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</si>
  <si>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</si>
  <si>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</si>
  <si>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</si>
  <si>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</si>
  <si>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</si>
  <si>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</si>
  <si>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</si>
  <si>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</si>
  <si>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</si>
  <si>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</si>
  <si>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</si>
  <si>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</si>
  <si>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</si>
  <si>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</si>
  <si>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</si>
  <si>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</si>
  <si>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</si>
  <si>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</si>
  <si>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</si>
  <si>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</si>
  <si>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</si>
  <si>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</si>
  <si>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</si>
  <si>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</si>
  <si>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</si>
  <si>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</si>
  <si>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</si>
  <si>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</si>
  <si>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</si>
  <si>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</si>
  <si>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</si>
  <si>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</si>
  <si>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</si>
  <si>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</si>
  <si>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</si>
  <si>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</si>
  <si>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</si>
  <si>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</si>
  <si>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</si>
  <si>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</si>
  <si>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</si>
  <si>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</si>
  <si>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</si>
  <si>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</si>
  <si>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</si>
  <si>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</si>
  <si>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</si>
  <si>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</si>
  <si>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</si>
  <si>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</si>
  <si>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</si>
  <si>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</si>
  <si>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</si>
  <si>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</si>
  <si>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</si>
  <si>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</si>
  <si>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</si>
  <si>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</si>
  <si>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</si>
  <si>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</si>
  <si>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</si>
  <si>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</si>
  <si>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</si>
  <si>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</si>
  <si>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</si>
  <si>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</si>
  <si>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</si>
  <si>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</si>
  <si>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</si>
  <si>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</si>
  <si>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</si>
  <si>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</si>
  <si>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</si>
  <si>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</si>
  <si>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</si>
  <si>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</si>
  <si>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</si>
  <si>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</si>
  <si>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</si>
  <si>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</si>
  <si>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</si>
  <si>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</si>
  <si>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</si>
  <si>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</si>
  <si>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</si>
  <si>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</si>
  <si>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</si>
  <si>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</si>
  <si>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</si>
  <si>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</si>
  <si>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</si>
  <si>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</si>
  <si>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</si>
  <si>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</si>
  <si>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</si>
  <si>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</si>
  <si>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</si>
  <si>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</si>
  <si>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</si>
  <si>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</si>
  <si>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</si>
  <si>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</si>
  <si>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</si>
  <si>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</si>
  <si>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</si>
  <si>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</si>
  <si>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</si>
  <si>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</si>
  <si>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</si>
  <si>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</si>
  <si>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</si>
  <si>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</si>
  <si>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</si>
  <si>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</si>
  <si>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</si>
  <si>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</si>
  <si>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</si>
  <si>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</si>
  <si>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</si>
  <si>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</si>
  <si>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</si>
  <si>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</si>
  <si>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</si>
  <si>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</si>
  <si>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</si>
  <si>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</si>
  <si>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</si>
  <si>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</si>
  <si>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</si>
  <si>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</si>
  <si>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</si>
  <si>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</si>
  <si>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</si>
  <si>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</si>
  <si>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</si>
  <si>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</si>
  <si>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</si>
  <si>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</si>
  <si>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</si>
  <si>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</si>
  <si>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</si>
  <si>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</si>
  <si>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</si>
  <si>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</si>
  <si>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</si>
  <si>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</si>
  <si>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</si>
  <si>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</si>
  <si>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</si>
  <si>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</si>
  <si>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</si>
  <si>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</si>
  <si>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</si>
  <si>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</si>
  <si>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</si>
  <si>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</si>
  <si>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</si>
  <si>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</si>
  <si>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</si>
  <si>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</si>
  <si>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</si>
  <si>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</si>
  <si>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</si>
  <si>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</si>
  <si>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</si>
  <si>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</si>
  <si>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</si>
  <si>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</si>
  <si>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</si>
  <si>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</si>
  <si>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</si>
  <si>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</si>
  <si>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</si>
  <si>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</si>
  <si>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</si>
  <si>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</si>
  <si>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</si>
  <si>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</si>
  <si>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</si>
  <si>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</si>
  <si>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</si>
  <si>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</si>
  <si>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</si>
  <si>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</si>
  <si>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</si>
  <si>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</si>
  <si>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</si>
  <si>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</si>
  <si>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</si>
  <si>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</si>
  <si>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</si>
  <si>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</si>
  <si>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</si>
  <si>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</si>
  <si>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</si>
  <si>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</si>
  <si>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</si>
  <si>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</si>
  <si>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</si>
  <si>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</si>
  <si>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</si>
  <si>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</si>
  <si>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</si>
  <si>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</si>
  <si>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</si>
  <si>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</si>
  <si>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</si>
  <si>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</si>
  <si>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</si>
  <si>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</si>
  <si>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</si>
  <si>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</si>
  <si>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</si>
  <si>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</si>
  <si>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</si>
  <si>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</si>
  <si>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</si>
  <si>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</si>
  <si>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</si>
  <si>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</si>
  <si>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</si>
  <si>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</si>
  <si>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</si>
  <si>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</si>
  <si>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</si>
  <si>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</si>
  <si>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</si>
  <si>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</si>
  <si>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</si>
  <si>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</si>
  <si>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</si>
  <si>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</si>
  <si>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</si>
  <si>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</si>
  <si>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</si>
  <si>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</si>
  <si>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</si>
  <si>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</si>
  <si>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</si>
  <si>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</si>
  <si>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</si>
  <si>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</si>
  <si>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</si>
  <si>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</si>
  <si>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</si>
  <si>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</si>
  <si>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</si>
  <si>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</si>
  <si>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</si>
  <si>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</si>
  <si>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</si>
  <si>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</si>
  <si>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</si>
  <si>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</si>
  <si>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</si>
  <si>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</si>
  <si>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</si>
  <si>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</si>
  <si>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</si>
  <si>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</si>
  <si>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</si>
  <si>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</si>
  <si>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</si>
  <si>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</si>
  <si>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</si>
  <si>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</si>
  <si>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</si>
  <si>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</si>
  <si>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</si>
  <si>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</si>
  <si>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</si>
  <si>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</si>
  <si>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</si>
  <si>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</si>
  <si>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</si>
  <si>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</si>
  <si>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</si>
  <si>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</si>
  <si>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</si>
  <si>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</si>
  <si>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</si>
  <si>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</si>
  <si>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</si>
  <si>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</si>
  <si>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</si>
  <si>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</si>
  <si>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</si>
  <si>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</si>
  <si>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</si>
  <si>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</si>
  <si>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</si>
  <si>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</si>
  <si>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</si>
  <si>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</si>
  <si>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</si>
  <si>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</si>
  <si>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</si>
  <si>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</si>
  <si>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</si>
  <si>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</si>
  <si>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</si>
  <si>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</si>
  <si>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</si>
  <si>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</si>
  <si>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</si>
  <si>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</si>
  <si>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</si>
  <si>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</si>
  <si>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</si>
  <si>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</si>
  <si>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</si>
  <si>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</si>
  <si>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</si>
  <si>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</si>
  <si>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</si>
  <si>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</si>
  <si>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</si>
  <si>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</si>
  <si>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</si>
  <si>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</si>
  <si>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</si>
  <si>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</si>
  <si>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</si>
  <si>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</si>
  <si>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</si>
  <si>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</si>
  <si>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</si>
  <si>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</si>
  <si>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</si>
  <si>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</si>
  <si>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</si>
  <si>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</si>
  <si>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</si>
  <si>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</si>
  <si>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</si>
  <si>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</si>
  <si>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</si>
  <si>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</si>
  <si>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</si>
  <si>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</si>
  <si>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</si>
  <si>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</si>
  <si>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</si>
  <si>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</si>
  <si>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</si>
  <si>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</si>
  <si>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</si>
  <si>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</si>
  <si>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</si>
  <si>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</si>
  <si>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</si>
  <si>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</si>
  <si>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</si>
  <si>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</si>
  <si>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</si>
  <si>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</si>
  <si>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</si>
  <si>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</si>
  <si>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</si>
  <si>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</si>
  <si>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</si>
  <si>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</si>
  <si>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</si>
  <si>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</si>
  <si>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</si>
  <si>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</si>
  <si>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</si>
  <si>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</si>
  <si>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</si>
  <si>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</si>
  <si>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</si>
  <si>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</si>
  <si>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</si>
  <si>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</si>
  <si>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</si>
  <si>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</si>
  <si>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</si>
  <si>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</si>
  <si>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</si>
  <si>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</si>
  <si>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</si>
  <si>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</si>
  <si>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</si>
  <si>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</si>
  <si>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</si>
  <si>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</si>
  <si>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</si>
  <si>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</si>
  <si>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</si>
  <si>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</si>
  <si>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</si>
  <si>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</si>
  <si>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</si>
  <si>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</si>
  <si>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</si>
  <si>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</si>
  <si>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</si>
  <si>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</si>
  <si>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</si>
  <si>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</si>
  <si>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</si>
  <si>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</si>
  <si>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</si>
  <si>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</si>
  <si>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</si>
  <si>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</si>
  <si>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</si>
  <si>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</si>
  <si>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</si>
  <si>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</si>
  <si>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</si>
  <si>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</si>
  <si>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</si>
  <si>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</si>
  <si>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</si>
  <si>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</si>
  <si>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</si>
  <si>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</si>
  <si>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</si>
  <si>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</si>
  <si>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</si>
  <si>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</si>
  <si>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</si>
  <si>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</si>
  <si>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</si>
  <si>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</si>
  <si>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</si>
  <si>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</si>
  <si>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</si>
  <si>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</si>
  <si>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</si>
  <si>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</si>
  <si>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</si>
  <si>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</si>
  <si>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</si>
  <si>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</si>
  <si>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</si>
  <si>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</si>
  <si>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</si>
  <si>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</si>
  <si>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</si>
  <si>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</si>
  <si>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</si>
  <si>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</si>
  <si>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</si>
  <si>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</si>
  <si>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</si>
  <si>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</si>
  <si>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</si>
  <si>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</si>
  <si>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</si>
  <si>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</si>
  <si>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</si>
  <si>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</si>
  <si>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</si>
  <si>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</si>
  <si>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</si>
  <si>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</si>
  <si>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</si>
  <si>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</si>
  <si>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</si>
  <si>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</si>
  <si>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</si>
  <si>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</si>
  <si>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</si>
  <si>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</si>
  <si>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</si>
  <si>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</si>
  <si>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</si>
  <si>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</si>
  <si>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</si>
  <si>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</si>
  <si>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</si>
  <si>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</si>
  <si>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</si>
  <si>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</si>
  <si>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</si>
  <si>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</si>
  <si>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</si>
  <si>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</si>
  <si>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</si>
  <si>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</si>
  <si>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</si>
  <si>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</si>
  <si>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</si>
  <si>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</si>
  <si>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</si>
  <si>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</si>
  <si>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</si>
  <si>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</si>
  <si>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</si>
  <si>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</si>
  <si>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</si>
  <si>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</si>
  <si>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</si>
  <si>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</si>
  <si>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</si>
  <si>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</si>
  <si>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</si>
  <si>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</si>
  <si>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</si>
  <si>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</si>
  <si>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</si>
  <si>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</si>
  <si>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</si>
  <si>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</si>
  <si>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</si>
  <si>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</si>
  <si>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</si>
  <si>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</si>
  <si>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</si>
  <si>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</si>
  <si>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</si>
  <si>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</si>
  <si>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</si>
  <si>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</si>
  <si>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</si>
  <si>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</si>
  <si>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</si>
  <si>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</si>
  <si>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</si>
  <si>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</si>
  <si>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</si>
  <si>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</si>
  <si>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</si>
  <si>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</si>
  <si>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</si>
  <si>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</si>
  <si>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</si>
  <si>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</si>
  <si>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</si>
  <si>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</si>
  <si>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</si>
  <si>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</si>
  <si>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</si>
  <si>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</si>
  <si>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</si>
  <si>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</si>
  <si>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</si>
  <si>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</si>
  <si>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</si>
  <si>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</si>
  <si>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</si>
  <si>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</si>
  <si>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</si>
  <si>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</si>
  <si>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</si>
  <si>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</si>
  <si>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</si>
  <si>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</si>
  <si>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</si>
  <si>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</si>
  <si>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</si>
  <si>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</si>
  <si>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</si>
  <si>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</si>
  <si>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</si>
  <si>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</si>
  <si>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</si>
  <si>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</si>
  <si>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</si>
  <si>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</si>
  <si>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</si>
  <si>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</si>
  <si>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</si>
  <si>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</si>
  <si>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</si>
  <si>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</si>
  <si>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</si>
  <si>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</si>
  <si>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</si>
  <si>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</si>
  <si>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</si>
  <si>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</si>
  <si>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</si>
  <si>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</si>
  <si>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</si>
  <si>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</si>
  <si>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</si>
  <si>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</si>
  <si>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</si>
  <si>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</si>
  <si>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</si>
  <si>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</si>
  <si>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</si>
  <si>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</si>
  <si>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</si>
  <si>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</si>
  <si>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</si>
  <si>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</si>
  <si>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</si>
  <si>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</si>
  <si>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</si>
  <si>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</si>
  <si>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</si>
  <si>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</si>
  <si>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</si>
  <si>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</si>
  <si>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</si>
  <si>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</si>
  <si>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</si>
  <si>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</si>
  <si>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</si>
  <si>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</si>
  <si>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</si>
  <si>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</si>
  <si>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</si>
  <si>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</si>
  <si>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</si>
  <si>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</si>
  <si>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</si>
  <si>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</si>
  <si>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</si>
  <si>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</si>
  <si>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</si>
  <si>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</si>
  <si>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</si>
  <si>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</si>
  <si>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</si>
  <si>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</si>
  <si>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</si>
  <si>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</si>
  <si>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</si>
  <si>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</si>
  <si>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</si>
  <si>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</si>
  <si>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</si>
  <si>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</si>
  <si>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</si>
  <si>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</si>
  <si>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</si>
  <si>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</si>
  <si>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</si>
  <si>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</si>
  <si>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</si>
  <si>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</si>
  <si>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</si>
  <si>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</si>
  <si>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</si>
  <si>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</si>
  <si>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</si>
  <si>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</si>
  <si>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</si>
  <si>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</si>
  <si>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</si>
  <si>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</si>
  <si>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</si>
  <si>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</si>
  <si>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</si>
  <si>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</si>
  <si>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</si>
  <si>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</si>
  <si>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</si>
  <si>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</si>
  <si>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</si>
  <si>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</si>
  <si>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</si>
  <si>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</si>
  <si>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</si>
  <si>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</si>
  <si>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</si>
  <si>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</si>
  <si>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</si>
  <si>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</si>
  <si>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</si>
  <si>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</si>
  <si>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</si>
  <si>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</si>
  <si>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</si>
  <si>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</si>
  <si>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</si>
  <si>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</si>
  <si>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</si>
  <si>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</si>
  <si>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</si>
  <si>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</si>
  <si>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</si>
  <si>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</si>
  <si>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</si>
  <si>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</si>
  <si>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</si>
  <si>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</si>
  <si>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</si>
  <si>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</si>
  <si>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</si>
  <si>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</si>
  <si>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</si>
  <si>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</si>
  <si>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</si>
  <si>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</si>
  <si>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</si>
  <si>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</si>
  <si>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</si>
  <si>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</si>
  <si>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</si>
  <si>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</si>
  <si>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</si>
  <si>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</si>
  <si>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</si>
  <si>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</si>
  <si>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</si>
  <si>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</si>
  <si>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</si>
  <si>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</si>
  <si>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</si>
  <si>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</si>
  <si>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</si>
  <si>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</si>
  <si>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</si>
  <si>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</si>
  <si>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</si>
  <si>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</si>
  <si>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</si>
  <si>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</si>
  <si>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</si>
  <si>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</si>
  <si>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</si>
  <si>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</si>
  <si>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</si>
  <si>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</si>
  <si>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</si>
  <si>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</si>
  <si>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</si>
  <si>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</si>
  <si>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</si>
  <si>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</si>
  <si>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</si>
  <si>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</si>
  <si>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</si>
  <si>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</si>
  <si>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</si>
  <si>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</si>
  <si>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</si>
  <si>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</si>
  <si>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</si>
  <si>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</si>
  <si>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</si>
  <si>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</si>
  <si>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</si>
  <si>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</si>
  <si>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</si>
  <si>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</si>
  <si>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</si>
  <si>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</si>
  <si>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</si>
  <si>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</si>
  <si>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</si>
  <si>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</si>
  <si>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</si>
  <si>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</si>
  <si>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</si>
  <si>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</si>
  <si>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</si>
  <si>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</si>
  <si>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</si>
  <si>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</si>
  <si>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</si>
  <si>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</si>
  <si>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</si>
  <si>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</si>
  <si>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</si>
  <si>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</si>
  <si>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</si>
  <si>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</si>
  <si>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</si>
  <si>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</si>
  <si>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</si>
  <si>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</si>
  <si>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</si>
  <si>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</si>
  <si>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</si>
  <si>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</si>
  <si>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</si>
  <si>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</si>
  <si>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</si>
  <si>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</si>
  <si>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</si>
  <si>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</si>
  <si>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</si>
  <si>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</si>
  <si>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</si>
  <si>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</si>
  <si>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</si>
  <si>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</si>
  <si>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</si>
  <si>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</si>
  <si>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</si>
  <si>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</si>
  <si>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</si>
  <si>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</si>
  <si>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</si>
  <si>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</si>
  <si>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</si>
  <si>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</si>
  <si>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</si>
  <si>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</si>
  <si>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</si>
  <si>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</si>
  <si>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</si>
  <si>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</si>
  <si>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</si>
  <si>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</si>
  <si>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</si>
  <si>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</si>
  <si>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</si>
  <si>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</si>
  <si>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</si>
  <si>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</si>
  <si>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</si>
  <si>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</si>
  <si>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</si>
  <si>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</si>
  <si>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</si>
  <si>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</si>
  <si>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</si>
  <si>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</si>
  <si>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</si>
  <si>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</si>
  <si>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</si>
  <si>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</si>
  <si>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</si>
  <si>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</si>
  <si>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</si>
  <si>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</si>
  <si>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</si>
  <si>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</si>
  <si>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</si>
  <si>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</si>
  <si>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</si>
  <si>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</si>
  <si>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</si>
  <si>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</si>
  <si>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</si>
  <si>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</si>
  <si>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</si>
  <si>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</si>
  <si>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</si>
  <si>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</si>
  <si>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</si>
  <si>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</si>
  <si>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</si>
  <si>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</si>
  <si>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</si>
  <si>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</si>
  <si>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</si>
  <si>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</si>
  <si>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</si>
  <si>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</si>
  <si>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</si>
  <si>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</si>
  <si>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</si>
  <si>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</si>
  <si>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</si>
  <si>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</si>
  <si>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</si>
  <si>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</si>
  <si>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</si>
  <si>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</si>
  <si>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</si>
  <si>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</si>
  <si>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</si>
  <si>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</si>
  <si>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</si>
  <si>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</si>
  <si>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</si>
  <si>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</si>
  <si>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</si>
  <si>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</si>
  <si>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</si>
  <si>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</si>
  <si>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</si>
  <si>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</si>
  <si>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</si>
  <si>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</si>
  <si>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</si>
  <si>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</si>
  <si>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</si>
  <si>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</si>
  <si>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</si>
  <si>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</si>
  <si>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</si>
  <si>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</si>
  <si>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</si>
  <si>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</si>
  <si>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</si>
  <si>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</si>
  <si>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</si>
  <si>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</si>
  <si>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</si>
  <si>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</si>
  <si>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</si>
  <si>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</si>
  <si>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</si>
  <si>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</si>
  <si>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</si>
  <si>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</si>
  <si>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</si>
  <si>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</si>
  <si>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</si>
  <si>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</si>
  <si>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</si>
  <si>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</si>
  <si>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</si>
  <si>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</si>
  <si>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</si>
  <si>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</si>
  <si>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</si>
  <si>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</si>
  <si>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</si>
  <si>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</si>
  <si>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</si>
  <si>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</si>
  <si>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</si>
  <si>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</si>
  <si>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</si>
  <si>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</si>
  <si>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</si>
  <si>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</si>
  <si>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</si>
  <si>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</si>
  <si>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</si>
  <si>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</si>
  <si>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</si>
  <si>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</si>
  <si>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</si>
  <si>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</si>
  <si>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</si>
  <si>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</si>
  <si>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</si>
  <si>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</si>
  <si>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</si>
  <si>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</si>
  <si>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</si>
  <si>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</si>
  <si>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</si>
  <si>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</si>
  <si>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</si>
  <si>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</si>
  <si>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</si>
  <si>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</si>
  <si>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</si>
  <si>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</si>
  <si>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</si>
  <si>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</si>
  <si>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</si>
  <si>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</si>
  <si>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</si>
  <si>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</si>
  <si>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</si>
  <si>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</si>
  <si>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</si>
  <si>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</si>
  <si>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</si>
  <si>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</si>
  <si>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</si>
  <si>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</si>
  <si>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</si>
  <si>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</si>
  <si>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</si>
  <si>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</si>
  <si>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</si>
  <si>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</si>
  <si>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</si>
  <si>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</si>
  <si>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</si>
  <si>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</si>
  <si>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</si>
  <si>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</si>
  <si>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</si>
  <si>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</si>
  <si>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</si>
  <si>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</si>
  <si>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</si>
  <si>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</si>
  <si>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</si>
  <si>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</si>
  <si>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</si>
  <si>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</si>
  <si>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</si>
  <si>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</si>
  <si>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</si>
  <si>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</si>
  <si>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</si>
  <si>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</si>
  <si>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</si>
  <si>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</si>
  <si>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</si>
  <si>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</si>
  <si>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</si>
  <si>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</si>
  <si>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</si>
  <si>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</si>
  <si>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</si>
  <si>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</si>
  <si>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</si>
  <si>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</si>
  <si>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</si>
  <si>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</si>
  <si>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</si>
  <si>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</si>
  <si>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</si>
  <si>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</si>
  <si>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</si>
  <si>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</si>
  <si>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</si>
  <si>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</si>
  <si>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</si>
  <si>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</si>
  <si>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</si>
  <si>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</si>
  <si>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</si>
  <si>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</si>
  <si>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</si>
  <si>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</si>
  <si>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</si>
  <si>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</si>
  <si>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</si>
  <si>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</si>
  <si>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</si>
  <si>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</si>
  <si>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</si>
  <si>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</si>
  <si>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</si>
  <si>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</si>
  <si>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</si>
  <si>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</si>
  <si>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</si>
  <si>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</si>
  <si>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</si>
  <si>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</si>
  <si>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</si>
  <si>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</si>
  <si>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</si>
  <si>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</si>
  <si>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</si>
  <si>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</si>
  <si>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</si>
  <si>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</si>
  <si>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</si>
  <si>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</si>
  <si>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</si>
  <si>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</si>
  <si>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</si>
  <si>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</si>
  <si>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</si>
  <si>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</si>
  <si>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</si>
  <si>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</si>
  <si>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</si>
  <si>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</si>
  <si>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</si>
  <si>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</si>
  <si>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</si>
  <si>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</si>
  <si>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</si>
  <si>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</si>
  <si>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</si>
  <si>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</si>
  <si>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</si>
  <si>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</si>
  <si>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</si>
  <si>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</si>
  <si>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</si>
  <si>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</si>
  <si>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</si>
  <si>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</si>
  <si>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</si>
  <si>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</si>
  <si>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</si>
  <si>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</si>
  <si>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</si>
  <si>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</si>
  <si>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</si>
  <si>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</si>
  <si>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</si>
  <si>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</si>
  <si>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</si>
  <si>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</si>
  <si>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</si>
  <si>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</si>
  <si>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</si>
  <si>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</si>
  <si>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</si>
  <si>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</si>
  <si>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</si>
  <si>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</si>
  <si>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</si>
  <si>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</si>
  <si>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</si>
  <si>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</si>
  <si>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</si>
  <si>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</si>
  <si>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</si>
  <si>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</si>
  <si>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</si>
  <si>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</si>
  <si>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</si>
  <si>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</si>
  <si>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</si>
  <si>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</si>
  <si>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</si>
  <si>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</si>
  <si>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</si>
  <si>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</si>
  <si>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</si>
  <si>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</si>
  <si>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</si>
  <si>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</si>
  <si>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</si>
  <si>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</si>
  <si>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</si>
  <si>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</si>
  <si>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</si>
  <si>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</si>
  <si>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</si>
  <si>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</si>
  <si>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</si>
  <si>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</si>
  <si>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</si>
  <si>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</si>
  <si>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</si>
  <si>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</si>
  <si>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</si>
  <si>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</si>
  <si>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</si>
  <si>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</si>
  <si>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</si>
  <si>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</si>
  <si>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</si>
  <si>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</si>
  <si>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</si>
  <si>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</si>
  <si>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</si>
  <si>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</si>
  <si>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</si>
  <si>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</si>
  <si>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</si>
  <si>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</si>
  <si>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</si>
  <si>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</si>
  <si>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</si>
  <si>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</si>
  <si>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</si>
  <si>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</si>
  <si>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</si>
  <si>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</si>
  <si>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</si>
  <si>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</si>
  <si>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</si>
  <si>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</si>
  <si>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</si>
  <si>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</si>
  <si>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</si>
  <si>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</si>
  <si>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</si>
  <si>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</si>
  <si>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</si>
  <si>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</si>
  <si>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</si>
  <si>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</si>
  <si>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</si>
  <si>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</si>
  <si>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</si>
  <si>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</si>
  <si>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</si>
  <si>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</si>
  <si>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</si>
  <si>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</si>
  <si>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</si>
  <si>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</si>
  <si>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</si>
  <si>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</si>
  <si>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</si>
  <si>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</si>
  <si>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</si>
  <si>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</si>
  <si>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</si>
  <si>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</si>
  <si>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</si>
  <si>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</si>
  <si>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</si>
  <si>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</si>
  <si>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</si>
  <si>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</si>
  <si>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</si>
  <si>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</si>
  <si>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</si>
  <si>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</si>
  <si>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</si>
  <si>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</si>
  <si>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</si>
  <si>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</si>
  <si>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</si>
  <si>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</si>
  <si>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</si>
  <si>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</si>
  <si>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</si>
  <si>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</si>
  <si>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</si>
  <si>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</si>
  <si>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</si>
  <si>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</si>
  <si>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</si>
  <si>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</si>
  <si>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</si>
  <si>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</si>
  <si>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</si>
  <si>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</si>
  <si>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</si>
  <si>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</si>
  <si>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</si>
  <si>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</si>
  <si>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</si>
  <si>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</si>
  <si>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</si>
  <si>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</si>
  <si>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</si>
  <si>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</si>
  <si>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</si>
  <si>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</si>
  <si>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</si>
  <si>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</si>
  <si>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</si>
  <si>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</si>
  <si>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</si>
  <si>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</si>
  <si>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</si>
  <si>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</si>
  <si>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</si>
  <si>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</si>
  <si>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</si>
  <si>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</si>
  <si>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</si>
  <si>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</si>
  <si>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</si>
  <si>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</si>
  <si>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</si>
  <si>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</si>
  <si>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</si>
  <si>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</si>
  <si>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</si>
  <si>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</si>
  <si>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</si>
  <si>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</si>
  <si>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</si>
  <si>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</si>
  <si>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</si>
  <si>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</si>
  <si>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</si>
  <si>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</si>
  <si>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</si>
  <si>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</si>
  <si>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</si>
  <si>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</si>
  <si>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</si>
  <si>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</si>
  <si>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</si>
  <si>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</si>
  <si>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</si>
  <si>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</si>
  <si>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</si>
  <si>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</si>
  <si>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</si>
  <si>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</si>
  <si>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</si>
  <si>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</si>
  <si>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</si>
  <si>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</si>
  <si>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</si>
  <si>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</si>
  <si>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</si>
  <si>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</si>
  <si>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</si>
  <si>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</si>
  <si>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</si>
  <si>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</si>
  <si>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</si>
  <si>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</si>
  <si>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</si>
  <si>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</si>
  <si>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</si>
  <si>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</si>
  <si>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</si>
  <si>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</si>
  <si>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</si>
  <si>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</si>
  <si>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</si>
  <si>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</si>
  <si>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</si>
  <si>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</si>
  <si>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</si>
  <si>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</si>
  <si>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</si>
  <si>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</si>
  <si>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</si>
  <si>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</si>
  <si>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</si>
  <si>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</si>
  <si>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</si>
  <si>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</si>
  <si>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</si>
  <si>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</si>
  <si>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</si>
  <si>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</si>
  <si>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</si>
  <si>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</si>
  <si>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</si>
  <si>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</si>
  <si>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</si>
  <si>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</si>
  <si>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</si>
  <si>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</si>
  <si>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</si>
  <si>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</si>
  <si>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</si>
  <si>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</si>
  <si>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</si>
  <si>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</si>
  <si>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</si>
  <si>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</si>
  <si>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</si>
  <si>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</si>
  <si>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</si>
  <si>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</si>
  <si>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</si>
  <si>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</si>
  <si>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</si>
  <si>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</si>
  <si>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</si>
  <si>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</si>
  <si>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</si>
  <si>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</si>
  <si>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</si>
  <si>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</si>
  <si>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</si>
  <si>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</si>
  <si>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</si>
  <si>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</si>
  <si>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</si>
  <si>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</si>
  <si>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</si>
  <si>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</si>
  <si>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</si>
  <si>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</si>
  <si>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</si>
  <si>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</si>
  <si>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</si>
  <si>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</si>
  <si>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</si>
  <si>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</si>
  <si>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</si>
  <si>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</si>
  <si>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</si>
  <si>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</si>
  <si>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</si>
  <si>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</si>
  <si>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</si>
  <si>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</si>
  <si>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</si>
  <si>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</si>
  <si>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</si>
  <si>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</si>
  <si>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</si>
  <si>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</si>
  <si>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</si>
  <si>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</si>
  <si>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</si>
  <si>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</si>
  <si>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</si>
  <si>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</si>
  <si>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</si>
  <si>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</si>
  <si>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</si>
  <si>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</si>
  <si>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</si>
  <si>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</si>
  <si>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</si>
  <si>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</si>
  <si>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</si>
  <si>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</si>
  <si>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</si>
  <si>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</si>
  <si>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</si>
  <si>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</si>
  <si>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</si>
  <si>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</si>
  <si>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</si>
  <si>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</si>
  <si>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</si>
  <si>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</si>
  <si>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</si>
  <si>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</si>
  <si>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</si>
  <si>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</si>
  <si>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</si>
  <si>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</si>
  <si>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</si>
  <si>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</si>
  <si>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</si>
  <si>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</si>
  <si>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</si>
  <si>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</si>
  <si>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</si>
  <si>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</si>
  <si>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</si>
  <si>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</si>
  <si>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</si>
  <si>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</si>
  <si>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</si>
  <si>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</si>
  <si>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</si>
  <si>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</si>
  <si>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</si>
  <si>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</si>
  <si>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</si>
  <si>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</si>
  <si>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</si>
  <si>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</si>
  <si>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</si>
  <si>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</si>
  <si>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</si>
  <si>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</si>
  <si>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</si>
  <si>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</si>
  <si>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</si>
  <si>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</si>
  <si>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</si>
  <si>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</si>
  <si>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</si>
  <si>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</si>
  <si>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</si>
  <si>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</si>
  <si>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</si>
  <si>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</si>
  <si>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</si>
  <si>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</si>
  <si>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</si>
  <si>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</si>
  <si>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</si>
  <si>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</si>
  <si>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</si>
  <si>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</si>
  <si>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</si>
  <si>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</si>
  <si>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</si>
  <si>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</si>
  <si>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</si>
  <si>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</si>
  <si>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</si>
  <si>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</si>
  <si>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</si>
  <si>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</si>
  <si>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</si>
  <si>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</si>
  <si>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</si>
  <si>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</si>
  <si>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</si>
  <si>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</si>
  <si>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</si>
  <si>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</si>
  <si>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</si>
  <si>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</si>
  <si>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</si>
  <si>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</si>
  <si>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</si>
  <si>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</si>
  <si>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</si>
  <si>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</si>
  <si>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</si>
  <si>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</si>
  <si>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</si>
  <si>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</si>
  <si>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</si>
  <si>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</si>
  <si>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</si>
  <si>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</si>
  <si>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</si>
  <si>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</si>
  <si>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</si>
  <si>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</si>
  <si>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</si>
  <si>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</si>
  <si>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</si>
  <si>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</si>
  <si>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</si>
  <si>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</si>
  <si>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</si>
  <si>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</si>
  <si>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</si>
  <si>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</si>
  <si>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</si>
  <si>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</si>
  <si>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</si>
  <si>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</si>
  <si>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</si>
  <si>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</si>
  <si>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</si>
  <si>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</si>
  <si>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</si>
  <si>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</si>
  <si>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</si>
  <si>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</si>
  <si>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</si>
  <si>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</si>
  <si>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</si>
  <si>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</si>
  <si>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</si>
  <si>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</si>
  <si>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</si>
  <si>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</si>
  <si>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</si>
  <si>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</si>
  <si>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</si>
  <si>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</si>
  <si>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</si>
  <si>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</si>
  <si>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</si>
  <si>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</si>
  <si>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</si>
  <si>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</si>
  <si>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</si>
  <si>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</si>
  <si>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</si>
  <si>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</si>
  <si>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</si>
  <si>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</si>
  <si>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</si>
  <si>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</si>
  <si>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</si>
  <si>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</si>
  <si>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</si>
  <si>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</si>
  <si>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</si>
  <si>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</si>
  <si>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</si>
  <si>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</si>
  <si>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</si>
  <si>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</si>
  <si>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</si>
  <si>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</si>
  <si>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</si>
  <si>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</si>
  <si>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</si>
  <si>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</si>
  <si>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</si>
  <si>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</si>
  <si>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</si>
  <si>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</si>
  <si>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</si>
  <si>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</si>
  <si>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</si>
  <si>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</si>
  <si>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</si>
  <si>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</si>
  <si>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</si>
  <si>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</si>
  <si>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</si>
  <si>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</si>
  <si>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</si>
  <si>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</si>
  <si>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</si>
  <si>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</si>
  <si>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</si>
  <si>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</si>
  <si>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</si>
  <si>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</si>
  <si>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</si>
  <si>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</si>
  <si>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</si>
  <si>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</si>
  <si>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</si>
  <si>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</si>
  <si>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</si>
  <si>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</si>
  <si>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</si>
  <si>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</si>
  <si>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</si>
  <si>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</si>
  <si>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</si>
  <si>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</si>
  <si>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</si>
  <si>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</si>
  <si>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</si>
  <si>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</si>
  <si>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</si>
  <si>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</si>
  <si>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</si>
  <si>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</si>
  <si>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</si>
  <si>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</si>
  <si>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</si>
  <si>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</si>
  <si>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</si>
  <si>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</si>
  <si>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</si>
  <si>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</si>
  <si>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</si>
  <si>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</si>
  <si>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</si>
  <si>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</si>
  <si>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</si>
  <si>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</si>
  <si>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</si>
  <si>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</si>
  <si>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</si>
  <si>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</si>
  <si>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</si>
  <si>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</si>
  <si>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</si>
  <si>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</si>
  <si>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</si>
  <si>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</si>
  <si>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</si>
  <si>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</si>
  <si>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</si>
  <si>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</si>
  <si>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</si>
  <si>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</si>
  <si>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</si>
  <si>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</si>
  <si>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</si>
  <si>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</si>
  <si>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</si>
  <si>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</si>
  <si>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</si>
  <si>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</si>
  <si>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</si>
  <si>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</si>
  <si>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</si>
  <si>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</si>
  <si>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</si>
  <si>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</si>
  <si>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</si>
  <si>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</si>
  <si>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</si>
  <si>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</si>
  <si>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</si>
  <si>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</si>
  <si>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</si>
  <si>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</si>
  <si>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</si>
  <si>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</si>
  <si>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</si>
  <si>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</si>
  <si>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</si>
  <si>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</si>
  <si>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</si>
  <si>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</si>
  <si>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</si>
  <si>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</si>
  <si>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</si>
  <si>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</si>
  <si>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</si>
  <si>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</si>
  <si>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</si>
  <si>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</si>
  <si>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</si>
  <si>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</si>
  <si>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</si>
  <si>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</si>
  <si>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</si>
  <si>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</si>
  <si>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</si>
  <si>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</si>
  <si>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</si>
  <si>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</si>
  <si>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</si>
  <si>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</si>
  <si>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</si>
  <si>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</si>
  <si>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</si>
  <si>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</si>
  <si>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</si>
  <si>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</si>
  <si>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</si>
  <si>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</si>
  <si>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</si>
  <si>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</si>
  <si>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</si>
  <si>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</si>
  <si>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</si>
  <si>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</si>
  <si>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</si>
  <si>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</si>
  <si>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</si>
  <si>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</si>
  <si>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</si>
  <si>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</si>
  <si>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</si>
  <si>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</si>
  <si>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</si>
  <si>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</si>
  <si>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</si>
  <si>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</si>
  <si>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</si>
  <si>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</si>
  <si>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</si>
  <si>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</si>
  <si>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</si>
  <si>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</si>
  <si>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</si>
  <si>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</si>
  <si>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</si>
  <si>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</si>
  <si>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</si>
  <si>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</si>
  <si>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</si>
  <si>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</si>
  <si>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</si>
  <si>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</si>
  <si>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</si>
  <si>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</si>
  <si>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</si>
  <si>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</si>
  <si>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</si>
  <si>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</si>
  <si>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</si>
  <si>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</si>
  <si>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</si>
  <si>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</si>
  <si>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</si>
  <si>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</si>
  <si>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</si>
  <si>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</si>
  <si>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</si>
  <si>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</si>
  <si>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</si>
  <si>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</si>
  <si>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</si>
  <si>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</si>
  <si>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</si>
  <si>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</si>
  <si>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</si>
  <si>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</si>
  <si>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</si>
  <si>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</si>
  <si>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</si>
  <si>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</si>
  <si>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</si>
  <si>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</si>
  <si>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</si>
  <si>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</si>
  <si>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</si>
  <si>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</si>
  <si>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</si>
  <si>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</si>
  <si>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</si>
  <si>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</si>
  <si>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</si>
  <si>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</si>
  <si>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</si>
  <si>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</si>
  <si>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</si>
  <si>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</si>
  <si>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</si>
  <si>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</si>
  <si>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</si>
  <si>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</si>
  <si>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</si>
  <si>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</si>
  <si>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</si>
  <si>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</si>
  <si>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</si>
  <si>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</si>
  <si>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</si>
  <si>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</si>
  <si>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</si>
  <si>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</si>
  <si>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</si>
  <si>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</si>
  <si>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</si>
  <si>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</si>
  <si>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</si>
  <si>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</si>
  <si>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</si>
  <si>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</si>
  <si>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</si>
  <si>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</si>
  <si>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</si>
  <si>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</si>
  <si>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</si>
  <si>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</si>
  <si>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</si>
  <si>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</si>
  <si>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</si>
  <si>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</si>
  <si>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</si>
  <si>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</si>
  <si>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</si>
  <si>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</si>
  <si>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</si>
  <si>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</si>
  <si>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</si>
  <si>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</si>
  <si>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</si>
  <si>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</si>
  <si>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</si>
  <si>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</si>
  <si>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</si>
  <si>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</si>
  <si>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</si>
  <si>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</si>
  <si>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</si>
  <si>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</si>
  <si>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</si>
  <si>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</si>
  <si>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</si>
  <si>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</si>
  <si>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</si>
  <si>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</si>
  <si>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</si>
  <si>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</si>
  <si>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</si>
  <si>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</si>
  <si>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</si>
  <si>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</si>
  <si>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</si>
  <si>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</si>
  <si>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</si>
  <si>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</si>
  <si>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</si>
  <si>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</si>
  <si>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</si>
  <si>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</si>
  <si>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</si>
  <si>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</si>
  <si>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</si>
  <si>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</si>
  <si>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</si>
  <si>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</si>
  <si>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</si>
  <si>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</si>
  <si>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</si>
  <si>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</si>
  <si>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</si>
  <si>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</si>
  <si>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</si>
  <si>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</si>
  <si>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</si>
  <si>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</si>
  <si>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</si>
  <si>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</si>
  <si>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</si>
  <si>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</si>
  <si>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</si>
  <si>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</si>
  <si>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</si>
  <si>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</si>
  <si>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</si>
  <si>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</si>
  <si>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</si>
  <si>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</si>
  <si>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</si>
  <si>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</si>
  <si>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</si>
  <si>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</si>
  <si>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</si>
  <si>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</si>
  <si>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</si>
  <si>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</si>
  <si>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</si>
  <si>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</si>
  <si>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</si>
  <si>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</si>
  <si>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</si>
  <si>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</si>
  <si>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</si>
  <si>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</si>
  <si>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</si>
  <si>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</si>
  <si>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</si>
  <si>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</si>
  <si>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</si>
  <si>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</si>
  <si>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</si>
  <si>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</si>
  <si>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</si>
  <si>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</si>
  <si>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</si>
  <si>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</si>
  <si>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</si>
  <si>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</si>
  <si>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</si>
  <si>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</si>
  <si>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</si>
  <si>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</si>
  <si>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</si>
  <si>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</si>
  <si>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</si>
  <si>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</si>
  <si>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</si>
  <si>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</si>
  <si>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</si>
  <si>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</si>
  <si>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</si>
  <si>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</si>
  <si>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</si>
  <si>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</si>
  <si>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</si>
  <si>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</si>
  <si>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</si>
  <si>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</si>
  <si>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</si>
  <si>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</si>
  <si>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</si>
  <si>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</si>
  <si>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</si>
  <si>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</si>
  <si>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</si>
  <si>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</si>
  <si>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</si>
  <si>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</si>
  <si>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</si>
  <si>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</si>
  <si>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</si>
  <si>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</si>
  <si>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</si>
  <si>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</si>
  <si>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</si>
  <si>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</si>
  <si>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</si>
  <si>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</si>
  <si>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</si>
  <si>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</si>
  <si>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</si>
  <si>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</si>
  <si>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</si>
  <si>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</si>
  <si>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</si>
  <si>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</si>
  <si>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</si>
  <si>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</si>
  <si>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</si>
  <si>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</si>
  <si>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</si>
  <si>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</si>
  <si>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</si>
  <si>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</si>
  <si>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</si>
  <si>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</si>
  <si>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</si>
  <si>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</si>
  <si>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</si>
  <si>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</si>
  <si>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</si>
  <si>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</si>
  <si>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</si>
  <si>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</si>
  <si>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</si>
  <si>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</si>
  <si>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</si>
  <si>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</si>
  <si>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</si>
  <si>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</si>
  <si>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</si>
  <si>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</si>
  <si>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</si>
  <si>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</si>
  <si>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</si>
  <si>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</si>
  <si>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</si>
  <si>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</si>
  <si>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</si>
  <si>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</si>
  <si>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</si>
  <si>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</si>
  <si>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</si>
  <si>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</si>
  <si>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</si>
  <si>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</si>
  <si>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</si>
  <si>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</si>
  <si>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</si>
  <si>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</si>
  <si>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</si>
  <si>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</si>
  <si>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</si>
  <si>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</si>
  <si>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</si>
  <si>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</si>
  <si>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</si>
  <si>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</si>
  <si>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</si>
  <si>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</si>
  <si>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</si>
  <si>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</si>
  <si>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</si>
  <si>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</si>
  <si>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</si>
  <si>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</si>
  <si>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</si>
  <si>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</si>
  <si>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</si>
  <si>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</si>
  <si>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</si>
  <si>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</si>
  <si>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</si>
  <si>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</si>
  <si>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</si>
  <si>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</si>
  <si>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</si>
  <si>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</si>
  <si>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</si>
  <si>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</si>
  <si>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</si>
  <si>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</si>
  <si>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</si>
  <si>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</si>
  <si>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</si>
  <si>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</si>
  <si>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</si>
  <si>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</si>
  <si>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</si>
  <si>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</si>
  <si>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</si>
  <si>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</si>
  <si>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</si>
  <si>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</si>
  <si>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</si>
  <si>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</si>
  <si>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</si>
  <si>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</si>
  <si>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</si>
  <si>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</si>
  <si>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</si>
  <si>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</si>
  <si>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</si>
  <si>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</si>
  <si>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</si>
  <si>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</si>
  <si>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</si>
  <si>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</si>
  <si>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</si>
  <si>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</si>
  <si>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</si>
  <si>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</si>
  <si>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</si>
  <si>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</si>
  <si>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</si>
  <si>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</si>
  <si>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</si>
  <si>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</si>
  <si>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</si>
  <si>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</si>
  <si>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</si>
  <si>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</si>
  <si>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</si>
  <si>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</si>
  <si>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</si>
  <si>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</si>
  <si>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</si>
  <si>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</si>
  <si>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</si>
  <si>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</si>
  <si>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</si>
  <si>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</si>
  <si>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</si>
  <si>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</si>
  <si>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</si>
  <si>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</si>
  <si>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</si>
  <si>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</si>
  <si>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</si>
  <si>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</si>
  <si>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</si>
  <si>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</si>
  <si>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</si>
  <si>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</si>
  <si>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</si>
  <si>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</si>
  <si>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</si>
  <si>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</si>
  <si>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</si>
  <si>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</si>
  <si>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</si>
  <si>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</si>
  <si>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</si>
  <si>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</si>
  <si>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</si>
  <si>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</si>
  <si>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</si>
  <si>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</si>
  <si>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</si>
  <si>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</si>
  <si>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</si>
  <si>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</si>
  <si>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</si>
  <si>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</si>
  <si>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</si>
  <si>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</si>
  <si>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</si>
  <si>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</si>
  <si>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</si>
  <si>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</si>
  <si>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</si>
  <si>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</si>
  <si>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</si>
  <si>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</si>
  <si>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</si>
  <si>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</si>
  <si>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</si>
  <si>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</si>
  <si>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</si>
  <si>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</si>
  <si>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</si>
  <si>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</si>
  <si>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</si>
  <si>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</si>
  <si>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</si>
  <si>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</si>
  <si>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</si>
  <si>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</si>
  <si>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</si>
  <si>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</si>
  <si>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</si>
  <si>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</si>
  <si>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</si>
  <si>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</si>
  <si>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</si>
  <si>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</si>
  <si>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</si>
  <si>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</si>
  <si>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</si>
  <si>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</si>
  <si>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</si>
  <si>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</si>
  <si>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</si>
  <si>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</si>
  <si>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</si>
  <si>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</si>
  <si>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</si>
  <si>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</si>
  <si>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</si>
  <si>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</si>
  <si>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</si>
  <si>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</si>
  <si>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</si>
  <si>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</si>
  <si>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</si>
  <si>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</si>
  <si>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</si>
  <si>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</si>
  <si>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</si>
  <si>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</si>
  <si>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</si>
  <si>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</si>
  <si>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</si>
  <si>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</si>
  <si>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</si>
  <si>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</si>
  <si>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</si>
  <si>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</si>
  <si>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</si>
  <si>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</si>
  <si>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</si>
  <si>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</si>
  <si>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</si>
  <si>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</si>
  <si>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</si>
  <si>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</si>
  <si>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</si>
  <si>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</si>
  <si>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</si>
  <si>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</si>
  <si>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</si>
  <si>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</si>
  <si>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</si>
  <si>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</si>
  <si>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</si>
  <si>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</si>
  <si>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</si>
  <si>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</si>
  <si>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</si>
  <si>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</si>
  <si>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</si>
  <si>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</si>
  <si>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</si>
  <si>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</si>
  <si>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</si>
  <si>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</si>
  <si>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</si>
  <si>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</si>
  <si>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</si>
  <si>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</si>
  <si>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</si>
  <si>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</si>
  <si>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</si>
  <si>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</si>
  <si>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</si>
  <si>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</si>
  <si>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</si>
  <si>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</si>
  <si>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</si>
  <si>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</si>
  <si>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</si>
  <si>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</si>
  <si>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</si>
  <si>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</si>
  <si>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</si>
  <si>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</si>
  <si>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</si>
  <si>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</si>
  <si>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</si>
  <si>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</si>
  <si>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</si>
  <si>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</si>
  <si>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</si>
  <si>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</si>
  <si>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</si>
  <si>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</si>
  <si>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</si>
  <si>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</si>
  <si>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</si>
  <si>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</si>
  <si>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</si>
  <si>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</si>
  <si>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</si>
  <si>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</si>
  <si>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</si>
  <si>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</si>
  <si>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</si>
  <si>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</si>
  <si>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</si>
  <si>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</si>
  <si>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</si>
  <si>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</si>
  <si>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</si>
  <si>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</si>
  <si>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</si>
  <si>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</si>
  <si>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</si>
  <si>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</si>
  <si>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</si>
  <si>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</si>
  <si>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</si>
  <si>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</si>
  <si>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</si>
  <si>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</si>
  <si>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</si>
  <si>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</si>
  <si>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</si>
  <si>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</si>
  <si>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</si>
  <si>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</si>
  <si>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</si>
  <si>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</si>
  <si>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</si>
  <si>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</si>
  <si>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</si>
  <si>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</si>
  <si>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</si>
  <si>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</si>
  <si>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</si>
  <si>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</si>
  <si>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</si>
  <si>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</si>
  <si>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</si>
  <si>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</si>
  <si>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</si>
  <si>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</si>
  <si>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</si>
  <si>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</si>
  <si>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</si>
  <si>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</si>
  <si>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</si>
  <si>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</si>
  <si>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</si>
  <si>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</si>
  <si>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</si>
  <si>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</si>
  <si>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</si>
  <si>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</si>
  <si>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</si>
  <si>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</si>
  <si>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</si>
  <si>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</si>
  <si>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</si>
  <si>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</si>
  <si>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</si>
  <si>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</si>
  <si>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</si>
  <si>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</si>
  <si>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</si>
  <si>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</si>
  <si>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</si>
  <si>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</si>
  <si>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</si>
  <si>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</si>
  <si>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</si>
  <si>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</si>
  <si>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</si>
  <si>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</si>
  <si>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</si>
  <si>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</si>
  <si>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</si>
  <si>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</si>
  <si>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</si>
  <si>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</si>
  <si>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</si>
  <si>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</si>
  <si>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</si>
  <si>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</si>
  <si>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</si>
  <si>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</si>
  <si>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</si>
  <si>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</si>
  <si>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</si>
  <si>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</si>
  <si>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</si>
  <si>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</si>
  <si>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</si>
  <si>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</si>
  <si>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</si>
  <si>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</si>
  <si>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</si>
  <si>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</si>
  <si>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</si>
  <si>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</si>
  <si>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</si>
  <si>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</si>
  <si>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</si>
  <si>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</si>
  <si>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</si>
  <si>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</si>
  <si>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</si>
  <si>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</si>
  <si>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</si>
  <si>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</si>
  <si>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</si>
  <si>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</si>
  <si>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</si>
  <si>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</si>
  <si>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</si>
  <si>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</si>
  <si>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</si>
  <si>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</si>
  <si>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</si>
  <si>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</si>
  <si>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</si>
  <si>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</si>
  <si>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</si>
  <si>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</si>
  <si>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</si>
  <si>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</si>
  <si>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</si>
  <si>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</si>
  <si>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</si>
  <si>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</si>
  <si>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</si>
  <si>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</si>
  <si>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</si>
  <si>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</si>
  <si>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</si>
  <si>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</si>
  <si>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</si>
  <si>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</si>
  <si>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</si>
  <si>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</si>
  <si>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</si>
  <si>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</si>
  <si>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</si>
  <si>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</si>
  <si>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</si>
  <si>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</si>
  <si>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</si>
  <si>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</si>
  <si>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</si>
  <si>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</si>
  <si>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</si>
  <si>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</si>
  <si>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</si>
  <si>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</si>
  <si>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</si>
  <si>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</si>
  <si>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</si>
  <si>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</si>
  <si>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</si>
  <si>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</si>
  <si>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</si>
  <si>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</si>
  <si>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</si>
  <si>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</si>
  <si>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</si>
  <si>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</si>
  <si>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</si>
  <si>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</si>
  <si>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</si>
  <si>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</si>
  <si>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</si>
  <si>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</si>
  <si>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</si>
  <si>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</si>
  <si>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</si>
  <si>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</si>
  <si>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</si>
  <si>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</si>
  <si>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</si>
  <si>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</si>
  <si>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</si>
  <si>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</si>
  <si>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</si>
  <si>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</si>
  <si>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</si>
  <si>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</si>
  <si>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</si>
  <si>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</si>
  <si>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</si>
  <si>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</si>
  <si>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</si>
  <si>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</si>
  <si>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</si>
  <si>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</si>
  <si>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</si>
  <si>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</si>
  <si>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</si>
  <si>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</si>
  <si>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</si>
  <si>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</si>
  <si>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</si>
  <si>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</si>
  <si>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</si>
  <si>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</si>
  <si>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</si>
  <si>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</si>
  <si>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</si>
  <si>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</si>
  <si>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</si>
  <si>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</si>
  <si>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</si>
  <si>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</si>
  <si>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</si>
  <si>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</si>
  <si>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</si>
  <si>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</si>
  <si>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</si>
  <si>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</si>
  <si>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</si>
  <si>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</si>
  <si>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</si>
  <si>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</si>
  <si>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</si>
  <si>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</si>
  <si>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</si>
  <si>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</si>
  <si>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</si>
  <si>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</si>
  <si>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</si>
  <si>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</si>
  <si>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</si>
  <si>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</si>
  <si>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</si>
  <si>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</si>
  <si>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</si>
  <si>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</si>
  <si>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</si>
  <si>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</si>
  <si>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</si>
  <si>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</si>
  <si>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</si>
  <si>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</si>
  <si>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</si>
  <si>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</si>
  <si>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</si>
  <si>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</si>
  <si>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</si>
  <si>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</si>
  <si>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</si>
  <si>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</si>
  <si>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</si>
  <si>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</si>
  <si>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</si>
  <si>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</si>
  <si>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</si>
  <si>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</si>
  <si>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</si>
  <si>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</si>
  <si>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</si>
  <si>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</si>
  <si>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</si>
  <si>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</si>
  <si>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</si>
  <si>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</si>
  <si>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</si>
  <si>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</si>
  <si>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</si>
  <si>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</si>
  <si>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</si>
  <si>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</si>
  <si>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</si>
  <si>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</si>
  <si>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</si>
  <si>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</si>
  <si>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</si>
  <si>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</si>
  <si>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</si>
  <si>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</si>
  <si>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</si>
  <si>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</si>
  <si>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</si>
  <si>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</si>
  <si>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</si>
  <si>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</si>
  <si>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</si>
  <si>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</si>
  <si>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</si>
  <si>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</si>
  <si>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</si>
  <si>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</si>
  <si>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</si>
  <si>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</si>
  <si>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</si>
  <si>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</si>
  <si>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</si>
  <si>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</si>
  <si>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</si>
  <si>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</si>
  <si>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</si>
  <si>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</si>
  <si>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</si>
  <si>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</si>
  <si>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</si>
  <si>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</si>
  <si>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</si>
  <si>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</si>
  <si>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</si>
  <si>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</si>
  <si>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</si>
  <si>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</si>
  <si>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</si>
  <si>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</si>
  <si>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</si>
  <si>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</si>
  <si>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</si>
  <si>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</si>
  <si>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</si>
  <si>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</si>
  <si>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</si>
  <si>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</si>
  <si>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</si>
  <si>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</si>
  <si>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</si>
  <si>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</si>
  <si>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</si>
  <si>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</si>
  <si>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</si>
  <si>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</si>
  <si>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</si>
  <si>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</si>
  <si>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</si>
  <si>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</si>
  <si>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</si>
  <si>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</si>
  <si>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</si>
  <si>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</si>
  <si>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</si>
  <si>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</si>
  <si>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</si>
  <si>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</si>
  <si>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</si>
  <si>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</si>
  <si>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</si>
  <si>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</si>
  <si>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</si>
  <si>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</si>
  <si>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</si>
  <si>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</si>
  <si>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</si>
  <si>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</si>
  <si>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</si>
  <si>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</si>
  <si>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</si>
  <si>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</si>
  <si>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</si>
  <si>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</si>
  <si>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</si>
  <si>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</si>
  <si>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</si>
  <si>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</si>
  <si>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</si>
  <si>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</si>
  <si>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</si>
  <si>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</si>
  <si>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</si>
  <si>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</si>
  <si>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</si>
  <si>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</si>
  <si>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</si>
  <si>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</si>
  <si>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</si>
  <si>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</si>
  <si>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</si>
  <si>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</si>
  <si>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</si>
  <si>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</si>
  <si>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</si>
  <si>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</si>
  <si>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</si>
  <si>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</si>
  <si>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</si>
  <si>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</si>
  <si>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</si>
  <si>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</si>
  <si>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</si>
  <si>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</si>
  <si>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</si>
  <si>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</si>
  <si>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</si>
  <si>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</si>
  <si>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</si>
  <si>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</si>
  <si>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</si>
  <si>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</si>
  <si>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</si>
  <si>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</si>
  <si>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</si>
  <si>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</si>
  <si>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</si>
  <si>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</si>
  <si>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</si>
  <si>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</si>
  <si>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</si>
  <si>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</si>
  <si>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</si>
  <si>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</si>
  <si>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</si>
  <si>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</si>
  <si>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</si>
  <si>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</si>
  <si>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</si>
  <si>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</si>
  <si>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</si>
  <si>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</si>
  <si>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</si>
  <si>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</si>
  <si>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</si>
  <si>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</si>
  <si>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</si>
  <si>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</si>
  <si>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</si>
  <si>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</si>
  <si>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</si>
  <si>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</si>
  <si>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</si>
  <si>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</si>
  <si>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</si>
  <si>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</si>
  <si>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</si>
  <si>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</si>
  <si>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</si>
  <si>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</si>
  <si>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</si>
  <si>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</si>
  <si>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</si>
  <si>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</si>
  <si>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</si>
  <si>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</si>
  <si>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</si>
  <si>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</si>
  <si>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</si>
  <si>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</si>
  <si>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</si>
  <si>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</si>
  <si>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</si>
  <si>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</si>
  <si>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</si>
  <si>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</si>
  <si>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</si>
  <si>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</si>
  <si>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</si>
  <si>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</si>
  <si>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</si>
  <si>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</si>
  <si>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</si>
  <si>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</si>
  <si>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</si>
  <si>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</si>
  <si>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</si>
  <si>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</si>
  <si>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</si>
  <si>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</si>
  <si>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</si>
  <si>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</si>
  <si>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</si>
  <si>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</si>
  <si>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</si>
  <si>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</si>
  <si>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</si>
  <si>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</si>
  <si>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</si>
  <si>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</si>
  <si>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</si>
  <si>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</si>
  <si>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</si>
  <si>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</si>
  <si>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</si>
  <si>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</si>
  <si>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</si>
  <si>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</si>
  <si>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</si>
  <si>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</si>
  <si>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</si>
  <si>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</si>
  <si>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</si>
  <si>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</si>
  <si>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</si>
  <si>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</si>
  <si>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</si>
  <si>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</si>
  <si>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</si>
  <si>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</si>
  <si>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</si>
  <si>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</si>
  <si>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</si>
  <si>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</si>
  <si>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</si>
  <si>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</si>
  <si>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</si>
  <si>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</si>
  <si>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</si>
  <si>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</si>
  <si>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</si>
  <si>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</si>
  <si>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</si>
  <si>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</si>
  <si>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</si>
  <si>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</si>
  <si>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</si>
  <si>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</si>
  <si>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</si>
  <si>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</si>
  <si>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</si>
  <si>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</si>
  <si>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</si>
  <si>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</si>
  <si>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</si>
  <si>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</si>
  <si>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</si>
  <si>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</si>
  <si>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</si>
  <si>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</si>
  <si>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</si>
  <si>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</si>
  <si>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</si>
  <si>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</si>
  <si>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</si>
  <si>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</si>
  <si>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</si>
  <si>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</si>
  <si>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</si>
  <si>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</si>
  <si>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</si>
  <si>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</si>
  <si>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</si>
  <si>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</si>
  <si>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</si>
  <si>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</si>
  <si>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</si>
  <si>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</si>
  <si>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</si>
  <si>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</si>
  <si>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</si>
  <si>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</si>
  <si>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</si>
  <si>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</si>
  <si>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</si>
  <si>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</si>
  <si>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</si>
  <si>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</si>
  <si>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</si>
  <si>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</si>
  <si>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</si>
  <si>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</si>
  <si>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</si>
  <si>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</si>
  <si>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</si>
  <si>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</si>
  <si>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</si>
  <si>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</si>
  <si>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</si>
  <si>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</si>
  <si>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</si>
  <si>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</si>
  <si>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</si>
  <si>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</si>
  <si>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</si>
  <si>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</si>
  <si>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</si>
  <si>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</si>
  <si>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</si>
  <si>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</si>
  <si>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</si>
  <si>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</si>
  <si>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</si>
  <si>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</si>
  <si>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</si>
  <si>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</si>
  <si>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</si>
  <si>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</si>
  <si>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</si>
  <si>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</si>
  <si>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</si>
  <si>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</si>
  <si>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</si>
  <si>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</si>
  <si>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</si>
  <si>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</si>
  <si>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</si>
  <si>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</si>
  <si>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</si>
  <si>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</si>
  <si>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</si>
  <si>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</si>
  <si>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</si>
  <si>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</si>
  <si>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</si>
  <si>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</si>
  <si>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</si>
  <si>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</si>
  <si>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</si>
  <si>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</si>
  <si>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</si>
  <si>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</si>
  <si>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</si>
  <si>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</si>
  <si>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</si>
  <si>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</si>
  <si>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</si>
  <si>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</si>
  <si>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</si>
  <si>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</si>
  <si>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</si>
  <si>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</si>
  <si>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</si>
  <si>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</si>
  <si>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</si>
  <si>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</si>
  <si>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</si>
  <si>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</si>
  <si>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</si>
  <si>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</si>
  <si>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</si>
  <si>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</si>
  <si>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</si>
  <si>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</si>
  <si>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</si>
  <si>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</si>
  <si>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</si>
  <si>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</si>
  <si>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</si>
  <si>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</si>
  <si>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</si>
  <si>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</si>
  <si>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</si>
  <si>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</si>
  <si>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</si>
  <si>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</si>
  <si>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</si>
  <si>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</si>
  <si>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</si>
  <si>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</si>
  <si>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</si>
  <si>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</si>
  <si>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</si>
  <si>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</si>
  <si>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</si>
  <si>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</si>
  <si>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</si>
  <si>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</si>
  <si>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</si>
  <si>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</si>
  <si>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</si>
  <si>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</si>
  <si>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</si>
  <si>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</si>
  <si>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</si>
  <si>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</si>
  <si>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</si>
  <si>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</si>
  <si>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</si>
  <si>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</si>
  <si>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</si>
  <si>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</si>
  <si>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</si>
  <si>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</si>
  <si>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</si>
  <si>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</si>
  <si>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</si>
  <si>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</si>
  <si>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</si>
  <si>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</si>
  <si>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</si>
  <si>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</si>
  <si>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</si>
  <si>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</si>
  <si>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</si>
  <si>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</si>
  <si>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</si>
  <si>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</si>
  <si>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</si>
  <si>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</si>
  <si>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</si>
  <si>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</si>
  <si>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</si>
  <si>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</si>
  <si>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</si>
  <si>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</si>
  <si>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</si>
  <si>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</si>
  <si>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</si>
  <si>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</si>
  <si>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</si>
  <si>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</si>
  <si>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</si>
  <si>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</si>
  <si>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</si>
  <si>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</si>
  <si>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</si>
  <si>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</si>
  <si>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</si>
  <si>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</si>
  <si>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</si>
  <si>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</si>
  <si>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</si>
  <si>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</si>
  <si>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</si>
  <si>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</si>
  <si>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</si>
  <si>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</si>
  <si>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</si>
  <si>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</si>
  <si>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</si>
  <si>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</si>
  <si>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</si>
  <si>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</si>
  <si>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</si>
  <si>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</si>
  <si>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</si>
  <si>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</si>
  <si>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</si>
  <si>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</si>
  <si>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</si>
  <si>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</si>
  <si>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</si>
  <si>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</si>
  <si>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</si>
  <si>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</si>
  <si>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</si>
  <si>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</si>
  <si>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</si>
  <si>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</si>
  <si>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</si>
  <si>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</si>
  <si>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</si>
  <si>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</si>
  <si>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</si>
  <si>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</si>
  <si>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</si>
  <si>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</si>
  <si>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</si>
  <si>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</si>
  <si>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</si>
  <si>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</si>
  <si>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</si>
  <si>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</si>
  <si>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</si>
  <si>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</si>
  <si>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</si>
  <si>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</si>
  <si>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</si>
  <si>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</si>
  <si>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</si>
  <si>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</si>
  <si>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</si>
  <si>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</si>
  <si>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</si>
  <si>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</si>
  <si>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</si>
  <si>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</si>
  <si>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</si>
  <si>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</si>
  <si>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</si>
  <si>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</si>
  <si>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</si>
  <si>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</si>
  <si>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</si>
  <si>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</si>
  <si>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</si>
  <si>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</si>
  <si>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</si>
  <si>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</si>
  <si>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</si>
  <si>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</si>
  <si>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</si>
  <si>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</si>
  <si>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</si>
  <si>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</si>
  <si>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</si>
  <si>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</si>
  <si>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</si>
  <si>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</si>
  <si>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</si>
  <si>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</si>
  <si>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</si>
  <si>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</si>
  <si>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</si>
  <si>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</si>
  <si>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</si>
  <si>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</si>
  <si>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</si>
  <si>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</si>
  <si>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</si>
  <si>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</si>
  <si>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</si>
  <si>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</si>
  <si>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</si>
  <si>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</si>
  <si>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</si>
  <si>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</si>
  <si>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</si>
  <si>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</si>
  <si>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</si>
  <si>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</si>
  <si>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</si>
  <si>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</si>
  <si>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</si>
  <si>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</si>
  <si>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</si>
  <si>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</si>
  <si>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</si>
  <si>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</si>
  <si>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</si>
  <si>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</si>
  <si>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</si>
  <si>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</si>
  <si>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</si>
  <si>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</si>
  <si>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</si>
  <si>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</si>
  <si>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</si>
  <si>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</si>
  <si>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</si>
  <si>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</si>
  <si>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</si>
  <si>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</si>
  <si>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</si>
  <si>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</si>
  <si>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</si>
  <si>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</si>
  <si>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</si>
  <si>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</si>
  <si>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</si>
  <si>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</si>
  <si>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</si>
  <si>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</si>
  <si>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</si>
  <si>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</si>
  <si>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</si>
  <si>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</si>
  <si>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</si>
  <si>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</si>
  <si>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</si>
  <si>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</si>
  <si>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</si>
  <si>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</si>
  <si>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</si>
  <si>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</si>
  <si>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</si>
  <si>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</si>
  <si>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</si>
  <si>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</si>
  <si>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</si>
  <si>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</si>
  <si>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</si>
  <si>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</si>
  <si>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</si>
  <si>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</si>
  <si>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</si>
  <si>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</si>
  <si>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</si>
  <si>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</si>
  <si>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</si>
  <si>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</si>
  <si>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</si>
  <si>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</si>
  <si>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</si>
  <si>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</si>
  <si>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</si>
  <si>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</si>
  <si>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</si>
  <si>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</si>
  <si>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</si>
  <si>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</si>
  <si>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</si>
  <si>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</si>
  <si>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</si>
  <si>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</si>
  <si>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</si>
  <si>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</si>
  <si>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</si>
  <si>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</si>
  <si>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</si>
  <si>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</si>
  <si>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</si>
  <si>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</si>
  <si>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</si>
  <si>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</si>
  <si>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</si>
  <si>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</si>
  <si>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</si>
  <si>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</si>
  <si>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</si>
  <si>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</si>
  <si>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</si>
  <si>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</si>
  <si>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</si>
  <si>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</si>
  <si>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</si>
  <si>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</si>
  <si>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</si>
  <si>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</si>
  <si>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</si>
  <si>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</si>
  <si>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</si>
  <si>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</si>
  <si>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</si>
  <si>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</si>
  <si>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</si>
  <si>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</si>
  <si>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</si>
  <si>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</si>
  <si>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</si>
  <si>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</si>
  <si>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</si>
  <si>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</si>
  <si>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</si>
  <si>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</si>
  <si>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</si>
  <si>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</si>
  <si>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</si>
  <si>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</si>
  <si>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</si>
  <si>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</si>
  <si>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</si>
  <si>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</si>
  <si>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</si>
  <si>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</si>
  <si>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</si>
  <si>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</si>
  <si>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</si>
  <si>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</si>
  <si>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</si>
  <si>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</si>
  <si>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</si>
  <si>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</si>
  <si>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</si>
  <si>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</si>
  <si>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</si>
  <si>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</si>
  <si>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</si>
  <si>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</si>
  <si>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</si>
  <si>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</si>
  <si>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</si>
  <si>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</si>
  <si>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</si>
  <si>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</si>
  <si>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</si>
  <si>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</si>
  <si>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</si>
  <si>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</si>
  <si>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</si>
  <si>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</si>
  <si>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</si>
  <si>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</si>
  <si>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</si>
  <si>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</si>
  <si>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</si>
  <si>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</si>
  <si>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</si>
  <si>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</si>
  <si>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</si>
  <si>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</si>
  <si>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</si>
  <si>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</si>
  <si>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</si>
  <si>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</si>
  <si>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</si>
  <si>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</si>
  <si>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</si>
  <si>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</si>
  <si>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</si>
  <si>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</si>
  <si>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</si>
  <si>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</si>
  <si>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</si>
  <si>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</si>
  <si>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</si>
  <si>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</si>
  <si>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</si>
  <si>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</si>
  <si>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</si>
  <si>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</si>
  <si>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</si>
  <si>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</si>
  <si>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</si>
  <si>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</si>
  <si>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</si>
  <si>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</si>
  <si>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</si>
  <si>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</si>
  <si>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</si>
  <si>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</si>
  <si>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</si>
  <si>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</si>
  <si>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</si>
  <si>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</si>
  <si>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</si>
  <si>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</si>
  <si>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</si>
  <si>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</si>
  <si>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</si>
  <si>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</si>
  <si>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</si>
  <si>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</si>
  <si>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</si>
  <si>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</si>
  <si>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</si>
  <si>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</si>
  <si>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</si>
  <si>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</si>
  <si>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</si>
  <si>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</si>
  <si>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</si>
  <si>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</si>
  <si>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</si>
  <si>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</si>
  <si>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</si>
  <si>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</si>
  <si>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</si>
  <si>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</si>
  <si>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</si>
  <si>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</si>
  <si>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</si>
  <si>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</si>
  <si>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</si>
  <si>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</si>
  <si>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</si>
  <si>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</si>
  <si>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</si>
  <si>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</si>
  <si>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</si>
  <si>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</si>
  <si>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</si>
  <si>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</si>
  <si>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</si>
  <si>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</si>
  <si>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</si>
  <si>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</si>
  <si>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</si>
  <si>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</si>
  <si>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</si>
  <si>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</si>
  <si>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</si>
  <si>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</si>
  <si>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</si>
  <si>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</si>
  <si>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</si>
  <si>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</si>
  <si>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</si>
  <si>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</si>
  <si>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</si>
  <si>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</si>
  <si>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</si>
  <si>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</si>
  <si>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</si>
  <si>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</si>
  <si>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</si>
  <si>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</si>
  <si>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</si>
  <si>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</si>
  <si>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</si>
  <si>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</si>
  <si>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</si>
  <si>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</si>
  <si>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</si>
  <si>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</si>
  <si>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</si>
  <si>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</si>
  <si>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</si>
  <si>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</si>
  <si>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</si>
  <si>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</si>
  <si>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</si>
  <si>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</si>
  <si>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</si>
  <si>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</si>
  <si>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</si>
  <si>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</si>
  <si>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</si>
  <si>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</si>
  <si>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</si>
  <si>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</si>
  <si>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</si>
  <si>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</si>
  <si>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</si>
  <si>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</si>
  <si>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</si>
  <si>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</si>
  <si>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</si>
  <si>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</si>
  <si>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</si>
  <si>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</si>
  <si>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</si>
  <si>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</si>
  <si>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</si>
  <si>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</si>
  <si>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</si>
  <si>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</si>
  <si>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</si>
  <si>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</si>
  <si>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</si>
  <si>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</si>
  <si>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</si>
  <si>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</si>
  <si>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</si>
  <si>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</si>
  <si>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</si>
  <si>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</si>
  <si>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</si>
  <si>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</si>
  <si>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</si>
  <si>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</si>
  <si>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</si>
  <si>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</si>
  <si>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</si>
  <si>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</si>
  <si>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</si>
  <si>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</si>
  <si>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</si>
  <si>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</si>
  <si>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</si>
  <si>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</si>
  <si>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</si>
  <si>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</si>
  <si>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</si>
  <si>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</si>
  <si>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</si>
  <si>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</si>
  <si>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</si>
  <si>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</si>
  <si>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</si>
  <si>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</si>
  <si>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</si>
  <si>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</si>
  <si>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</si>
  <si>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</si>
  <si>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</si>
  <si>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</si>
  <si>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</si>
  <si>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</si>
  <si>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</si>
  <si>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</si>
  <si>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</si>
  <si>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</si>
  <si>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</si>
  <si>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</si>
  <si>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</si>
  <si>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</si>
  <si>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</si>
  <si>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</si>
  <si>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</si>
  <si>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</si>
  <si>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</si>
  <si>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</si>
  <si>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</si>
  <si>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</si>
  <si>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</si>
  <si>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</si>
  <si>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</si>
  <si>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</si>
  <si>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</si>
  <si>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</si>
  <si>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</si>
  <si>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</si>
  <si>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</si>
  <si>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</si>
  <si>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</si>
  <si>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</si>
  <si>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</si>
  <si>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</si>
  <si>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</si>
  <si>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</si>
  <si>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</si>
  <si>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</si>
  <si>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</si>
  <si>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</si>
  <si>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</si>
  <si>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</si>
  <si>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</si>
  <si>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</si>
  <si>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</si>
  <si>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</si>
  <si>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</si>
  <si>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</si>
  <si>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</si>
  <si>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</si>
  <si>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</si>
  <si>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</si>
  <si>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</si>
  <si>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</si>
  <si>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</si>
  <si>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</si>
  <si>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</si>
  <si>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</si>
  <si>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</si>
  <si>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</si>
  <si>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</si>
  <si>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</si>
  <si>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</si>
  <si>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</si>
  <si>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</si>
  <si>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</si>
  <si>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</si>
  <si>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</si>
  <si>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</si>
  <si>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</si>
  <si>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</si>
  <si>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</si>
  <si>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</si>
  <si>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</si>
  <si>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</si>
  <si>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</si>
  <si>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</si>
  <si>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</si>
  <si>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</si>
  <si>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</si>
  <si>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</si>
  <si>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</si>
  <si>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</si>
  <si>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</si>
  <si>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</si>
  <si>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</si>
  <si>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</si>
  <si>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</si>
  <si>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</si>
  <si>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</si>
  <si>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</si>
  <si>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</si>
  <si>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</si>
  <si>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</si>
  <si>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</si>
  <si>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</si>
  <si>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</si>
  <si>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</si>
  <si>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</si>
  <si>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</si>
  <si>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</si>
  <si>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</si>
  <si>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</si>
  <si>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</si>
  <si>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</si>
  <si>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</si>
  <si>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</si>
  <si>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</si>
  <si>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</si>
  <si>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</si>
  <si>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</si>
  <si>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</si>
  <si>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</si>
  <si>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</si>
  <si>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</si>
  <si>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</si>
  <si>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</si>
  <si>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</si>
  <si>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</si>
  <si>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</si>
  <si>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</si>
  <si>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</si>
  <si>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</si>
  <si>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</si>
  <si>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</si>
  <si>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</si>
  <si>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</si>
  <si>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</si>
  <si>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</si>
  <si>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</si>
  <si>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</si>
  <si>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</si>
  <si>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</si>
  <si>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</si>
  <si>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</si>
  <si>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</si>
  <si>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</si>
  <si>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</si>
  <si>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</si>
  <si>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</si>
  <si>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</si>
  <si>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</si>
  <si>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</si>
  <si>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</si>
  <si>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</si>
  <si>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</si>
  <si>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</si>
  <si>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</si>
  <si>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</si>
  <si>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</si>
  <si>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</si>
  <si>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</si>
  <si>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</si>
  <si>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</si>
  <si>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</si>
  <si>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</si>
  <si>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</si>
  <si>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</si>
  <si>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</si>
  <si>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</si>
  <si>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</si>
  <si>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</si>
  <si>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</si>
  <si>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</si>
  <si>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</si>
  <si>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</si>
  <si>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</si>
  <si>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</si>
  <si>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</si>
  <si>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</si>
  <si>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</si>
  <si>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</si>
  <si>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</si>
  <si>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</si>
  <si>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</si>
  <si>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</si>
  <si>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</si>
  <si>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</si>
  <si>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</si>
  <si>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</si>
  <si>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</si>
  <si>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</si>
  <si>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</si>
  <si>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</si>
  <si>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</si>
  <si>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</si>
  <si>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</si>
  <si>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</si>
  <si>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</si>
  <si>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</si>
  <si>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</si>
  <si>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</si>
  <si>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</si>
  <si>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</si>
  <si>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</si>
  <si>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</si>
  <si>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</si>
  <si>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</si>
  <si>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</si>
  <si>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</si>
  <si>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</si>
  <si>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</si>
  <si>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</si>
  <si>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</si>
  <si>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</si>
  <si>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</si>
  <si>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</si>
  <si>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</si>
  <si>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</si>
  <si>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</si>
  <si>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</si>
  <si>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</si>
  <si>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</si>
  <si>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</si>
  <si>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</si>
  <si>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</si>
  <si>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</si>
  <si>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</si>
  <si>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</si>
  <si>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</si>
  <si>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</si>
  <si>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</si>
  <si>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</si>
  <si>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</si>
  <si>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</si>
  <si>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</si>
  <si>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</si>
  <si>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</si>
  <si>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</si>
  <si>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</si>
  <si>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</si>
  <si>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</si>
  <si>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</si>
  <si>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</si>
  <si>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</si>
  <si>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</si>
  <si>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</si>
  <si>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</si>
  <si>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</si>
  <si>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</si>
  <si>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</si>
  <si>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</si>
  <si>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</si>
  <si>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</si>
  <si>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</si>
  <si>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</si>
  <si>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</si>
  <si>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</si>
  <si>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</si>
  <si>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</si>
  <si>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</si>
  <si>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</si>
  <si>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</si>
  <si>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</si>
  <si>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</si>
  <si>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</si>
  <si>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</si>
  <si>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</si>
  <si>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</si>
  <si>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</si>
  <si>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</si>
  <si>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</si>
  <si>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</si>
  <si>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</si>
  <si>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</si>
  <si>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</si>
  <si>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</si>
  <si>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</si>
  <si>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</si>
  <si>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</si>
  <si>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</si>
  <si>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</si>
  <si>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</si>
  <si>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</si>
  <si>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</si>
  <si>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</si>
  <si>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</si>
  <si>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</si>
  <si>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</si>
  <si>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</si>
  <si>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</si>
  <si>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</si>
  <si>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</si>
  <si>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</si>
  <si>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</si>
  <si>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</si>
  <si>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</si>
  <si>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</si>
  <si>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</si>
  <si>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</si>
  <si>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</si>
  <si>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</si>
  <si>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</si>
  <si>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</si>
  <si>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</si>
  <si>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</si>
  <si>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</si>
  <si>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</si>
  <si>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</si>
  <si>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</si>
  <si>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</si>
  <si>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</si>
  <si>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</si>
  <si>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</si>
  <si>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</si>
  <si>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</si>
  <si>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</si>
  <si>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</si>
  <si>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</si>
  <si>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</si>
  <si>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</si>
  <si>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</si>
  <si>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</si>
  <si>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</si>
  <si>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</si>
  <si>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</si>
  <si>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</si>
  <si>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</si>
  <si>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</si>
  <si>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</si>
  <si>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</si>
  <si>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</si>
  <si>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</si>
  <si>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</si>
  <si>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</si>
  <si>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</si>
  <si>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</si>
  <si>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</si>
  <si>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</si>
  <si>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</si>
  <si>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</si>
  <si>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</si>
  <si>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</si>
  <si>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</si>
  <si>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</si>
  <si>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</si>
  <si>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</si>
  <si>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</si>
  <si>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</si>
  <si>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</si>
  <si>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</si>
  <si>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</si>
  <si>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</si>
  <si>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</si>
  <si>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</si>
  <si>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</si>
  <si>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</si>
  <si>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</si>
  <si>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</si>
  <si>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</si>
  <si>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</si>
  <si>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</si>
  <si>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</si>
  <si>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</si>
  <si>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</si>
  <si>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</si>
  <si>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</si>
  <si>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</si>
  <si>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</si>
  <si>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</si>
  <si>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</si>
  <si>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</si>
  <si>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</si>
  <si>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</si>
  <si>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</si>
  <si>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</si>
  <si>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</si>
  <si>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</si>
  <si>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</si>
  <si>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</si>
  <si>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</si>
  <si>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</si>
  <si>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</si>
  <si>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</si>
  <si>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</si>
  <si>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</si>
  <si>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</si>
  <si>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</si>
  <si>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</si>
  <si>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</si>
  <si>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</si>
  <si>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</si>
  <si>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</si>
  <si>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</si>
  <si>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</si>
  <si>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</si>
  <si>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</si>
  <si>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</si>
  <si>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</si>
  <si>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</si>
  <si>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</si>
  <si>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</si>
  <si>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</si>
  <si>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</si>
  <si>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</si>
  <si>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</si>
  <si>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</si>
  <si>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</si>
  <si>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</si>
  <si>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</si>
  <si>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</si>
  <si>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</si>
  <si>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</si>
  <si>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</si>
  <si>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</si>
  <si>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</si>
  <si>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</si>
  <si>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</si>
  <si>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</si>
  <si>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</si>
  <si>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</si>
  <si>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</si>
  <si>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</si>
  <si>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</si>
  <si>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</si>
  <si>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</si>
  <si>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</si>
  <si>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</si>
  <si>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</si>
  <si>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</si>
  <si>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</si>
  <si>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</si>
  <si>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</si>
  <si>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</si>
  <si>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</si>
  <si>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</si>
  <si>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</si>
  <si>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</si>
  <si>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</si>
  <si>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</si>
  <si>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</si>
  <si>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</si>
  <si>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</si>
  <si>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</si>
  <si>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</si>
  <si>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</si>
  <si>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</si>
  <si>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</si>
  <si>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</si>
  <si>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</si>
  <si>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</si>
  <si>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</si>
  <si>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</si>
  <si>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</si>
  <si>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</si>
  <si>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</si>
  <si>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</si>
  <si>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</si>
  <si>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</si>
  <si>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</si>
  <si>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</si>
  <si>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</si>
  <si>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</si>
  <si>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</si>
  <si>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</si>
  <si>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</si>
  <si>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</si>
  <si>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</si>
  <si>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</si>
  <si>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</si>
  <si>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</si>
  <si>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</si>
  <si>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</si>
  <si>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</si>
  <si>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</si>
  <si>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</si>
  <si>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</si>
  <si>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</si>
  <si>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</si>
  <si>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</si>
  <si>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</si>
  <si>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</si>
  <si>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</si>
  <si>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</si>
  <si>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</si>
  <si>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</si>
  <si>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</si>
  <si>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</si>
  <si>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</si>
  <si>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</si>
  <si>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</si>
  <si>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</si>
  <si>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</si>
  <si>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</si>
  <si>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</si>
  <si>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</si>
  <si>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</si>
  <si>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</si>
  <si>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</si>
  <si>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</si>
  <si>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</si>
  <si>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</si>
  <si>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</si>
  <si>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</si>
  <si>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</si>
  <si>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</si>
  <si>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</si>
  <si>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</si>
  <si>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</si>
  <si>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</si>
  <si>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</si>
  <si>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</si>
  <si>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</si>
  <si>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</si>
  <si>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</si>
  <si>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</si>
  <si>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</si>
  <si>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</si>
  <si>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</si>
  <si>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</si>
  <si>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</si>
  <si>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</si>
  <si>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</si>
  <si>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</si>
  <si>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</si>
  <si>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</si>
  <si>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</si>
  <si>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</si>
  <si>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</si>
  <si>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</si>
  <si>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</si>
  <si>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</si>
  <si>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</si>
  <si>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</si>
  <si>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</si>
  <si>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</si>
  <si>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</si>
  <si>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</si>
  <si>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</si>
  <si>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</si>
  <si>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</si>
  <si>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</si>
  <si>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</si>
  <si>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</si>
  <si>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</si>
  <si>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</si>
  <si>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</si>
  <si>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</si>
  <si>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</si>
  <si>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</si>
  <si>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</si>
  <si>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</si>
  <si>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</si>
  <si>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</si>
  <si>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</si>
  <si>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</si>
  <si>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</si>
  <si>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</si>
  <si>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</si>
  <si>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</si>
  <si>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</si>
  <si>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</si>
  <si>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</si>
  <si>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</si>
  <si>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</si>
  <si>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</si>
  <si>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</si>
  <si>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</si>
  <si>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</si>
  <si>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</si>
  <si>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</si>
  <si>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</si>
  <si>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</si>
  <si>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</si>
  <si>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</si>
  <si>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</si>
  <si>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</si>
  <si>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</si>
  <si>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</si>
  <si>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</si>
  <si>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</si>
  <si>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</si>
  <si>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</si>
  <si>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</si>
  <si>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</si>
  <si>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</si>
  <si>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</si>
  <si>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</si>
  <si>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</si>
  <si>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</si>
  <si>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</si>
  <si>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</si>
  <si>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</si>
  <si>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</si>
  <si>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</si>
  <si>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</si>
  <si>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</si>
  <si>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</si>
  <si>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</si>
  <si>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</si>
  <si>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</si>
  <si>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</si>
  <si>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</si>
  <si>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</si>
  <si>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</si>
  <si>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</si>
  <si>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</si>
  <si>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</si>
  <si>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</si>
  <si>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</si>
  <si>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</si>
  <si>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</si>
  <si>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</si>
  <si>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</si>
  <si>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</si>
  <si>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</si>
  <si>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</si>
  <si>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</si>
  <si>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</si>
  <si>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</si>
  <si>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</si>
  <si>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</si>
  <si>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</si>
  <si>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</si>
  <si>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</si>
  <si>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</si>
  <si>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</si>
  <si>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</si>
  <si>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</si>
  <si>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</si>
  <si>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</si>
  <si>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</si>
  <si>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</si>
  <si>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</si>
  <si>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</si>
  <si>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</si>
  <si>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</si>
  <si>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</si>
  <si>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</si>
  <si>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</si>
  <si>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</si>
  <si>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</si>
  <si>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</si>
  <si>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</si>
  <si>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</si>
  <si>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</si>
  <si>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</si>
  <si>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</si>
  <si>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</si>
  <si>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</si>
  <si>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</si>
  <si>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</si>
  <si>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</si>
  <si>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</si>
  <si>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</si>
  <si>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</si>
  <si>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</si>
  <si>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</si>
  <si>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</si>
  <si>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</si>
  <si>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</si>
  <si>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</si>
  <si>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</si>
  <si>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</si>
  <si>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</si>
  <si>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</si>
  <si>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</si>
  <si>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</si>
  <si>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</si>
  <si>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</si>
  <si>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</si>
  <si>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</si>
  <si>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</si>
  <si>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</si>
  <si>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</si>
  <si>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</si>
  <si>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</si>
  <si>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</si>
  <si>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</si>
  <si>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</si>
  <si>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</si>
  <si>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</si>
  <si>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</si>
  <si>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</si>
  <si>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</si>
  <si>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</si>
  <si>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</si>
  <si>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</si>
  <si>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</si>
  <si>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</si>
  <si>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</si>
  <si>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</si>
  <si>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</si>
  <si>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</si>
  <si>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</si>
  <si>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</si>
  <si>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</si>
  <si>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</si>
  <si>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</si>
  <si>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</si>
  <si>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</si>
  <si>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</si>
  <si>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</si>
  <si>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</si>
  <si>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</si>
  <si>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</si>
  <si>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</si>
  <si>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</si>
  <si>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</si>
  <si>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</si>
  <si>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</si>
  <si>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</si>
  <si>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</si>
  <si>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</si>
  <si>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</si>
  <si>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</si>
  <si>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</si>
  <si>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</si>
  <si>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</si>
  <si>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</si>
  <si>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</si>
  <si>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</si>
  <si>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</si>
  <si>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</si>
  <si>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</si>
  <si>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</si>
  <si>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</si>
  <si>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</si>
  <si>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</si>
  <si>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</si>
  <si>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</si>
  <si>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</si>
  <si>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</si>
  <si>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</si>
  <si>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</si>
  <si>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</si>
  <si>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</si>
  <si>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</si>
  <si>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</si>
  <si>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</si>
  <si>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</si>
  <si>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</si>
  <si>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</si>
  <si>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</si>
  <si>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</si>
  <si>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</si>
  <si>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</si>
  <si>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</si>
  <si>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</si>
  <si>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</si>
  <si>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</si>
  <si>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</si>
  <si>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</si>
  <si>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</si>
  <si>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</si>
  <si>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</si>
  <si>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</si>
  <si>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</si>
  <si>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</si>
  <si>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</si>
  <si>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</si>
  <si>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</si>
  <si>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</si>
  <si>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</si>
  <si>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</si>
  <si>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</si>
  <si>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</si>
  <si>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</si>
  <si>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</si>
  <si>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</si>
  <si>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</si>
  <si>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</si>
  <si>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</si>
  <si>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</si>
  <si>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</si>
  <si>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</si>
  <si>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</si>
  <si>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</si>
  <si>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</si>
  <si>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</si>
  <si>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</si>
  <si>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</si>
  <si>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</si>
  <si>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</si>
  <si>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</si>
  <si>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</si>
  <si>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</si>
  <si>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</si>
  <si>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</si>
  <si>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</si>
  <si>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</si>
  <si>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</si>
  <si>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</si>
  <si>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</si>
  <si>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</si>
  <si>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</si>
  <si>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</si>
  <si>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</si>
  <si>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</si>
  <si>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</si>
  <si>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</si>
  <si>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</si>
  <si>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</si>
  <si>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</si>
  <si>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</si>
  <si>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</si>
  <si>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</si>
  <si>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</si>
  <si>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</si>
  <si>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</si>
  <si>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</si>
  <si>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</si>
  <si>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</si>
  <si>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</si>
  <si>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</si>
  <si>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</si>
  <si>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</si>
  <si>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</si>
  <si>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</si>
  <si>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</si>
  <si>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</si>
  <si>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</si>
  <si>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</si>
  <si>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</si>
  <si>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</si>
  <si>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</si>
  <si>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</si>
  <si>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</si>
  <si>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</si>
  <si>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</si>
  <si>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</si>
  <si>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</si>
  <si>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</si>
  <si>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</si>
  <si>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</si>
  <si>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</si>
  <si>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</si>
  <si>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</si>
  <si>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</si>
  <si>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</si>
  <si>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</si>
  <si>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</si>
  <si>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</si>
  <si>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</si>
  <si>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</si>
  <si>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</si>
  <si>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</si>
  <si>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</si>
  <si>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</si>
  <si>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</si>
  <si>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</si>
  <si>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</si>
  <si>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</si>
  <si>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</si>
  <si>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</si>
  <si>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</si>
  <si>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</si>
  <si>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</si>
  <si>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</si>
  <si>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</si>
  <si>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</si>
  <si>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</si>
  <si>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</si>
  <si>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</si>
  <si>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</si>
  <si>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</si>
  <si>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</si>
  <si>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</si>
  <si>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</si>
  <si>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</si>
  <si>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</si>
  <si>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</si>
  <si>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</si>
  <si>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</si>
  <si>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</si>
  <si>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</si>
  <si>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</si>
  <si>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</si>
  <si>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</si>
  <si>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</si>
  <si>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</si>
  <si>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</si>
  <si>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</si>
  <si>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</si>
  <si>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</si>
  <si>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</si>
  <si>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</si>
  <si>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</si>
  <si>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</si>
  <si>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</si>
  <si>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</si>
  <si>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</si>
  <si>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</si>
  <si>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</si>
  <si>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</si>
  <si>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</si>
  <si>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</si>
  <si>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</si>
  <si>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</si>
  <si>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</si>
  <si>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</si>
  <si>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</si>
  <si>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</si>
  <si>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</si>
  <si>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</si>
  <si>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</si>
  <si>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</si>
  <si>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</si>
  <si>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</si>
  <si>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</si>
  <si>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</si>
  <si>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</si>
  <si>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</si>
  <si>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</si>
  <si>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</si>
  <si>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</si>
  <si>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</si>
  <si>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</si>
  <si>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</si>
  <si>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</si>
  <si>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</si>
  <si>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</si>
  <si>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</si>
  <si>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</si>
  <si>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</si>
  <si>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</si>
  <si>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</si>
  <si>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</si>
  <si>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</si>
  <si>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</si>
  <si>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</si>
  <si>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</si>
  <si>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</si>
  <si>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</si>
  <si>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</si>
  <si>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</si>
  <si>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</si>
  <si>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</si>
  <si>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</si>
  <si>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</si>
  <si>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</si>
  <si>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</si>
  <si>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</si>
  <si>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</si>
  <si>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</si>
  <si>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</si>
  <si>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</si>
  <si>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</si>
  <si>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</si>
  <si>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</si>
  <si>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</si>
  <si>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</si>
  <si>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</si>
  <si>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</si>
  <si>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</si>
  <si>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</si>
  <si>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</si>
  <si>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</si>
  <si>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</si>
  <si>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</si>
  <si>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</si>
  <si>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</si>
  <si>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</si>
  <si>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</si>
  <si>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</si>
  <si>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</si>
  <si>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</si>
  <si>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</si>
  <si>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</si>
  <si>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</si>
  <si>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</si>
  <si>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</si>
  <si>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</si>
  <si>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</si>
  <si>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</si>
  <si>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</si>
  <si>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</si>
  <si>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</si>
  <si>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</si>
  <si>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</si>
  <si>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</si>
  <si>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</si>
  <si>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</si>
  <si>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</si>
  <si>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</si>
  <si>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</si>
  <si>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</si>
  <si>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</si>
  <si>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</si>
  <si>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</si>
  <si>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</si>
  <si>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</si>
  <si>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</si>
  <si>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</si>
  <si>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</si>
  <si>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</si>
  <si>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</si>
  <si>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</si>
  <si>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</si>
  <si>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</si>
  <si>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</si>
  <si>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</si>
  <si>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</si>
  <si>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</si>
  <si>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</si>
  <si>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</si>
  <si>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</si>
  <si>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</si>
  <si>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</si>
  <si>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</si>
  <si>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</si>
  <si>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</si>
  <si>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</si>
  <si>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</si>
  <si>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</si>
  <si>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</si>
  <si>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</si>
  <si>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</si>
  <si>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</si>
  <si>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</si>
  <si>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</si>
  <si>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</si>
  <si>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</si>
  <si>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</si>
  <si>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</si>
  <si>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</si>
  <si>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</si>
  <si>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</si>
  <si>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</si>
  <si>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</si>
  <si>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</si>
  <si>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</si>
  <si>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</si>
  <si>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</si>
  <si>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</si>
  <si>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</si>
  <si>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</si>
  <si>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</si>
  <si>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</si>
  <si>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</si>
  <si>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</si>
  <si>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</si>
  <si>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</si>
  <si>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</si>
  <si>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</si>
  <si>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</si>
  <si>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</si>
  <si>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</si>
  <si>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</si>
  <si>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</si>
  <si>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</si>
  <si>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</si>
  <si>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</si>
  <si>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</si>
  <si>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</si>
  <si>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</si>
  <si>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</si>
  <si>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</si>
  <si>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</si>
  <si>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</si>
  <si>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</si>
  <si>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</si>
  <si>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</si>
  <si>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</si>
  <si>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</si>
  <si>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</si>
  <si>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</si>
  <si>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</si>
  <si>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</si>
  <si>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</si>
  <si>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</si>
  <si>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</si>
  <si>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</si>
  <si>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</si>
  <si>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</si>
  <si>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</si>
  <si>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</si>
  <si>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</si>
  <si>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</si>
  <si>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</si>
  <si>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</si>
  <si>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</si>
  <si>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</si>
  <si>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</si>
  <si>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</si>
  <si>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</si>
  <si>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</si>
  <si>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</si>
  <si>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</si>
  <si>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</si>
  <si>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</si>
  <si>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</si>
  <si>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</si>
  <si>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</si>
  <si>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</si>
  <si>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</si>
  <si>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</si>
  <si>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</si>
  <si>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</si>
  <si>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</si>
  <si>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</si>
  <si>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</si>
  <si>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</si>
  <si>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</si>
  <si>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</si>
  <si>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</si>
  <si>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</si>
  <si>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</si>
  <si>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</si>
  <si>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</si>
  <si>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</si>
  <si>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</si>
  <si>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</si>
  <si>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</si>
  <si>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</si>
  <si>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</si>
  <si>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</si>
  <si>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</si>
  <si>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</si>
  <si>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</si>
  <si>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</si>
  <si>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</si>
  <si>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</si>
  <si>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</si>
  <si>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</si>
  <si>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</si>
  <si>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</si>
  <si>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</si>
  <si>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</si>
  <si>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</si>
  <si>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</si>
  <si>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</si>
  <si>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</si>
  <si>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</si>
  <si>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</si>
  <si>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</si>
  <si>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</si>
  <si>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</si>
  <si>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</si>
  <si>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</si>
  <si>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</si>
  <si>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</si>
  <si>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</si>
  <si>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</si>
  <si>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</si>
  <si>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</si>
  <si>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</si>
  <si>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</si>
  <si>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</si>
  <si>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</si>
  <si>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</si>
  <si>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</si>
  <si>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</si>
  <si>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</si>
  <si>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</si>
  <si>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</si>
  <si>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</si>
  <si>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</si>
  <si>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</si>
  <si>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</si>
  <si>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</si>
  <si>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</si>
  <si>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</si>
  <si>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</si>
  <si>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</si>
  <si>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</si>
  <si>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</si>
  <si>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</si>
  <si>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</si>
  <si>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</si>
  <si>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</si>
  <si>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</si>
  <si>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</si>
  <si>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</si>
  <si>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</si>
  <si>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</si>
  <si>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</si>
  <si>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</si>
  <si>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</si>
  <si>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</si>
  <si>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</si>
  <si>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</si>
  <si>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</si>
  <si>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</si>
  <si>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</si>
  <si>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</si>
  <si>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</si>
  <si>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</si>
  <si>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</si>
  <si>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</si>
  <si>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</si>
  <si>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</si>
  <si>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</si>
  <si>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</si>
  <si>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</si>
  <si>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</si>
  <si>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</si>
  <si>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</si>
  <si>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</si>
  <si>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</si>
  <si>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</si>
  <si>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</si>
  <si>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</si>
  <si>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</si>
  <si>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</si>
  <si>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</si>
  <si>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</si>
  <si>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</si>
  <si>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</si>
  <si>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</si>
  <si>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</si>
  <si>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</si>
  <si>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</si>
  <si>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</si>
  <si>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</si>
  <si>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</si>
  <si>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</si>
  <si>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</si>
  <si>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</si>
  <si>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</si>
  <si>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</si>
  <si>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</si>
  <si>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</si>
  <si>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</si>
  <si>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</si>
  <si>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</si>
  <si>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</si>
  <si>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</si>
  <si>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</si>
  <si>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</si>
  <si>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</si>
  <si>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</si>
  <si>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</si>
  <si>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</si>
  <si>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</si>
  <si>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</si>
  <si>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</si>
  <si>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</si>
  <si>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</si>
  <si>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</si>
  <si>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</si>
  <si>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</si>
  <si>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</si>
  <si>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</si>
  <si>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</si>
  <si>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</si>
  <si>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</si>
  <si>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</si>
  <si>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</si>
  <si>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</si>
  <si>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</si>
  <si>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</si>
  <si>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</si>
  <si>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</si>
  <si>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</si>
  <si>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</si>
  <si>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</si>
  <si>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</si>
  <si>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</si>
  <si>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</si>
  <si>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</si>
  <si>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</si>
  <si>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</si>
  <si>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</si>
  <si>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</si>
  <si>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</si>
  <si>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</si>
  <si>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</si>
  <si>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</si>
  <si>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</si>
  <si>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</si>
  <si>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</si>
  <si>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</si>
  <si>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</si>
  <si>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</si>
  <si>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</si>
  <si>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</si>
  <si>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</si>
  <si>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</si>
  <si>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</si>
  <si>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</si>
  <si>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</si>
  <si>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</si>
  <si>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</si>
  <si>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</si>
  <si>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</si>
  <si>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</si>
  <si>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</si>
  <si>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</si>
  <si>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</si>
  <si>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</si>
  <si>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</si>
  <si>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</si>
  <si>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</si>
  <si>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</si>
  <si>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</si>
  <si>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</si>
  <si>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</si>
  <si>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</si>
  <si>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</si>
  <si>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</si>
  <si>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</si>
  <si>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</si>
  <si>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</si>
  <si>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</si>
  <si>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</si>
  <si>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</si>
  <si>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</si>
  <si>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</si>
  <si>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</si>
  <si>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</si>
  <si>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</si>
  <si>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</si>
  <si>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</si>
  <si>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</si>
  <si>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</si>
  <si>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</si>
  <si>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</si>
  <si>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</si>
  <si>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</si>
  <si>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</si>
  <si>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</si>
  <si>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</si>
  <si>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</si>
  <si>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</si>
  <si>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</si>
  <si>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</si>
  <si>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</si>
  <si>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</si>
  <si>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</si>
  <si>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</si>
  <si>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</si>
  <si>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</si>
  <si>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</si>
  <si>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</si>
  <si>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</si>
  <si>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</si>
  <si>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</si>
  <si>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</si>
  <si>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</si>
  <si>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</si>
  <si>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</si>
  <si>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</si>
  <si>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</si>
  <si>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</si>
  <si>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</si>
  <si>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</si>
  <si>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</si>
  <si>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</si>
  <si>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</si>
  <si>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</si>
  <si>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</si>
  <si>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</si>
  <si>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</si>
  <si>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</si>
  <si>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</si>
  <si>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</si>
  <si>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</si>
  <si>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</si>
  <si>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</si>
  <si>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</si>
  <si>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</si>
  <si>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</si>
  <si>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</si>
  <si>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</si>
  <si>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</si>
  <si>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</si>
  <si>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</si>
  <si>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</si>
  <si>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</si>
  <si>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</si>
  <si>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</si>
  <si>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</si>
  <si>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</si>
  <si>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</si>
  <si>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</si>
  <si>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</si>
  <si>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</si>
  <si>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</si>
  <si>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</si>
  <si>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</si>
  <si>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</si>
  <si>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</si>
  <si>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</si>
  <si>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</si>
  <si>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</si>
  <si>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</si>
  <si>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</si>
  <si>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</si>
  <si>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</si>
  <si>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</si>
  <si>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</si>
  <si>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</si>
  <si>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</si>
  <si>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</si>
  <si>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</si>
  <si>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</si>
  <si>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</si>
  <si>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</si>
  <si>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</si>
  <si>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</si>
  <si>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</si>
  <si>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</si>
  <si>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</si>
  <si>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</si>
  <si>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</si>
  <si>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</si>
  <si>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</si>
  <si>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</si>
  <si>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</si>
  <si>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</si>
  <si>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</si>
  <si>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</si>
  <si>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</si>
  <si>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</si>
  <si>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</si>
  <si>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</si>
  <si>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</si>
  <si>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</si>
  <si>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</si>
  <si>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</si>
  <si>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</si>
  <si>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</si>
  <si>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</si>
  <si>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</si>
  <si>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</si>
  <si>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</si>
  <si>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</si>
  <si>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</si>
  <si>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</si>
  <si>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</si>
  <si>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</si>
  <si>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</si>
  <si>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</si>
  <si>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</si>
  <si>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</si>
  <si>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</si>
  <si>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</si>
  <si>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</si>
  <si>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</si>
  <si>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</si>
  <si>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</si>
  <si>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</si>
  <si>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</si>
  <si>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</si>
  <si>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</si>
  <si>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</si>
  <si>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</si>
  <si>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</si>
  <si>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</si>
  <si>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</si>
  <si>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</si>
  <si>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</si>
  <si>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</si>
  <si>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</si>
  <si>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</si>
  <si>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</si>
  <si>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</si>
  <si>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</si>
  <si>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</si>
  <si>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</si>
  <si>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</si>
  <si>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</si>
  <si>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</si>
  <si>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</si>
  <si>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</si>
  <si>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</si>
  <si>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</si>
  <si>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</si>
  <si>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</si>
  <si>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</si>
  <si>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</si>
  <si>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</si>
  <si>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</si>
  <si>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</si>
  <si>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</si>
  <si>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</si>
  <si>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</si>
  <si>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</si>
  <si>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</si>
  <si>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</si>
  <si>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</si>
  <si>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</si>
  <si>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</si>
  <si>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</si>
  <si>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</si>
  <si>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</si>
  <si>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</si>
  <si>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</si>
  <si>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</si>
  <si>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</si>
  <si>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</si>
  <si>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</si>
  <si>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</si>
  <si>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</si>
  <si>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</si>
  <si>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</si>
  <si>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</si>
  <si>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</si>
  <si>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</si>
  <si>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</si>
  <si>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</si>
  <si>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</si>
  <si>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</si>
  <si>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</si>
  <si>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</si>
  <si>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</si>
  <si>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</si>
  <si>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</si>
  <si>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</si>
  <si>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</si>
  <si>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</si>
  <si>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</si>
  <si>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</si>
  <si>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</si>
  <si>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</si>
  <si>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</si>
  <si>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</si>
  <si>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</si>
  <si>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</si>
  <si>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</si>
  <si>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</si>
  <si>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</si>
  <si>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</si>
  <si>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</si>
  <si>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</si>
  <si>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</si>
  <si>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</si>
  <si>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</si>
  <si>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</si>
  <si>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</si>
  <si>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</si>
  <si>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</si>
  <si>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</si>
  <si>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</si>
  <si>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</si>
  <si>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</si>
  <si>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</si>
  <si>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</si>
  <si>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</si>
  <si>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</si>
  <si>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</si>
  <si>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</si>
  <si>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</si>
  <si>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</si>
  <si>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</si>
  <si>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</si>
  <si>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</si>
  <si>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</si>
  <si>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</si>
  <si>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</si>
  <si>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</si>
  <si>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</si>
  <si>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</si>
  <si>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</si>
  <si>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</si>
  <si>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</si>
  <si>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</si>
  <si>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</si>
  <si>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</si>
  <si>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</si>
  <si>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</si>
  <si>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</si>
  <si>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</si>
  <si>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</si>
  <si>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</si>
  <si>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</si>
  <si>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</si>
  <si>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</si>
  <si>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</si>
  <si>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</si>
  <si>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</si>
  <si>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</si>
  <si>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</si>
  <si>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</si>
  <si>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</si>
  <si>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</si>
  <si>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</si>
  <si>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</si>
  <si>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</si>
  <si>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</si>
  <si>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</si>
  <si>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</si>
  <si>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</si>
  <si>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</si>
  <si>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</si>
  <si>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</si>
  <si>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</si>
  <si>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</si>
  <si>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</si>
  <si>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</si>
  <si>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</si>
  <si>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</si>
  <si>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</si>
  <si>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</si>
  <si>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</si>
  <si>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</si>
  <si>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</si>
  <si>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</si>
  <si>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</si>
  <si>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</si>
  <si>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</si>
  <si>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</si>
  <si>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</si>
  <si>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</si>
  <si>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</si>
  <si>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</si>
  <si>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</si>
  <si>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</si>
  <si>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</si>
  <si>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</si>
  <si>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</si>
  <si>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</si>
  <si>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</si>
  <si>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</si>
  <si>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</si>
  <si>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</si>
  <si>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</si>
  <si>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</si>
  <si>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</si>
  <si>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</si>
  <si>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</si>
  <si>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</si>
  <si>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</si>
  <si>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</si>
  <si>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</si>
  <si>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</si>
  <si>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</si>
  <si>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</si>
  <si>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</si>
  <si>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</si>
  <si>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</si>
  <si>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</si>
  <si>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</si>
  <si>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</si>
  <si>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</si>
  <si>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</si>
  <si>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</si>
  <si>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</si>
  <si>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</si>
  <si>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</si>
  <si>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</si>
  <si>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</si>
  <si>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</si>
  <si>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</si>
  <si>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</si>
  <si>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</si>
  <si>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</si>
  <si>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</si>
  <si>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</si>
  <si>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</si>
  <si>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</si>
  <si>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</si>
  <si>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</si>
  <si>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</si>
  <si>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</si>
  <si>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</si>
  <si>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</si>
  <si>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</si>
  <si>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</si>
  <si>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</si>
  <si>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</si>
  <si>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</si>
  <si>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</si>
  <si>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</si>
  <si>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</si>
  <si>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</si>
  <si>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</si>
  <si>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</si>
  <si>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</si>
  <si>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</si>
  <si>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</si>
  <si>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</si>
  <si>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</si>
  <si>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</si>
  <si>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</si>
  <si>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</si>
  <si>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</si>
  <si>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</si>
  <si>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</si>
  <si>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</si>
  <si>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</si>
  <si>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</si>
  <si>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</si>
  <si>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</si>
  <si>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</si>
  <si>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</si>
  <si>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</si>
  <si>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</si>
  <si>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</si>
  <si>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</si>
  <si>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</si>
  <si>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</si>
  <si>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</si>
  <si>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</si>
  <si>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</si>
  <si>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</si>
  <si>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</si>
  <si>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</si>
  <si>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</si>
  <si>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</si>
  <si>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</si>
  <si>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</si>
  <si>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</si>
  <si>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</si>
  <si>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</si>
  <si>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</si>
  <si>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</si>
  <si>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</si>
  <si>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</si>
  <si>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</si>
  <si>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</si>
  <si>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</si>
  <si>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</si>
  <si>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</si>
  <si>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</si>
  <si>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</si>
  <si>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</si>
  <si>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</si>
  <si>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</si>
  <si>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</si>
  <si>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</si>
  <si>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</si>
  <si>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</si>
  <si>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</si>
  <si>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</si>
  <si>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</si>
  <si>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</si>
  <si>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</si>
  <si>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</si>
  <si>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</si>
  <si>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</si>
  <si>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</si>
  <si>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</si>
  <si>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</si>
  <si>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</si>
  <si>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</si>
  <si>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</si>
  <si>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</si>
  <si>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</si>
  <si>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</si>
  <si>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</si>
  <si>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</si>
  <si>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</si>
  <si>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</si>
  <si>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</si>
  <si>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</si>
  <si>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</si>
  <si>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</si>
  <si>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</si>
  <si>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</si>
  <si>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</si>
  <si>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</si>
  <si>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</si>
  <si>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</si>
  <si>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</si>
  <si>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</si>
  <si>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</si>
  <si>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</si>
  <si>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</si>
  <si>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</si>
  <si>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</si>
  <si>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</si>
  <si>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</si>
  <si>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</si>
  <si>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</si>
  <si>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</si>
  <si>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</si>
  <si>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</si>
  <si>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</si>
  <si>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</si>
  <si>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</si>
  <si>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</si>
  <si>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</si>
  <si>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</si>
  <si>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</si>
  <si>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</si>
  <si>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</si>
  <si>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</si>
  <si>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</si>
  <si>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</si>
  <si>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</si>
  <si>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</si>
  <si>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</si>
  <si>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</si>
  <si>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</si>
  <si>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</si>
  <si>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</si>
  <si>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</si>
  <si>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</si>
  <si>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</si>
  <si>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</si>
  <si>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</si>
  <si>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</si>
  <si>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</si>
  <si>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</si>
  <si>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</si>
  <si>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</si>
  <si>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</si>
  <si>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</si>
  <si>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</si>
  <si>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</si>
  <si>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</si>
  <si>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</si>
  <si>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</si>
  <si>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</si>
  <si>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</si>
  <si>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</si>
  <si>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</si>
  <si>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</si>
  <si>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</si>
  <si>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</si>
  <si>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</si>
  <si>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</si>
  <si>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</si>
  <si>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</si>
  <si>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</si>
  <si>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</si>
  <si>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</si>
  <si>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</si>
  <si>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</si>
  <si>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</si>
  <si>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</si>
  <si>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</si>
  <si>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</si>
  <si>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</si>
  <si>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</si>
  <si>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</si>
  <si>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</si>
  <si>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</si>
  <si>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</si>
  <si>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</si>
  <si>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</si>
  <si>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</si>
  <si>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</si>
  <si>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</si>
  <si>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</si>
  <si>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</si>
  <si>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</si>
  <si>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</si>
  <si>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</si>
  <si>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</si>
  <si>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</si>
  <si>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</si>
  <si>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</si>
  <si>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</si>
  <si>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</si>
  <si>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</si>
  <si>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</si>
  <si>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</si>
  <si>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</si>
  <si>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</si>
  <si>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</si>
  <si>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</si>
  <si>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</si>
  <si>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</si>
  <si>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</si>
  <si>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</si>
  <si>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</si>
  <si>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</si>
  <si>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</si>
  <si>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</si>
  <si>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</si>
  <si>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</si>
  <si>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</si>
  <si>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</si>
  <si>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</si>
  <si>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</si>
  <si>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</si>
  <si>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</si>
  <si>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</si>
  <si>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</si>
  <si>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</si>
  <si>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</si>
  <si>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</si>
  <si>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</si>
  <si>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</si>
  <si>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</si>
  <si>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</si>
  <si>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</si>
  <si>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</si>
  <si>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</si>
  <si>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</si>
  <si>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</si>
  <si>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</si>
  <si>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</si>
  <si>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</si>
  <si>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</si>
  <si>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</si>
  <si>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</si>
  <si>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</si>
  <si>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</si>
  <si>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</si>
  <si>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</si>
  <si>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</si>
  <si>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</si>
  <si>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</si>
  <si>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</si>
  <si>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</si>
  <si>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</si>
  <si>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</si>
  <si>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</si>
  <si>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</si>
  <si>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</si>
  <si>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</si>
  <si>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</si>
  <si>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</si>
  <si>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</si>
  <si>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</si>
  <si>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</si>
  <si>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</si>
  <si>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</si>
  <si>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</si>
  <si>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</si>
  <si>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</si>
  <si>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</si>
  <si>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</si>
  <si>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</si>
  <si>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</si>
  <si>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</si>
  <si>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</si>
  <si>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</si>
  <si>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</si>
  <si>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</si>
  <si>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</si>
  <si>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</si>
  <si>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</si>
  <si>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</si>
  <si>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</si>
  <si>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</si>
  <si>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</si>
  <si>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</si>
  <si>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</si>
  <si>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</si>
  <si>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</si>
  <si>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</si>
  <si>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</si>
  <si>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</si>
  <si>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</si>
  <si>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</si>
  <si>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</si>
  <si>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</si>
  <si>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</si>
  <si>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</si>
  <si>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</si>
  <si>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</si>
  <si>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</si>
  <si>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</si>
  <si>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</si>
  <si>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</si>
  <si>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</si>
  <si>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</si>
  <si>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</si>
  <si>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</si>
  <si>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</si>
  <si>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</si>
  <si>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</si>
  <si>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</si>
  <si>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</si>
  <si>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</si>
  <si>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</si>
  <si>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</si>
  <si>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</si>
  <si>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</si>
  <si>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</si>
  <si>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</si>
  <si>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</si>
  <si>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</si>
  <si>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</si>
  <si>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</si>
  <si>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</si>
  <si>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</si>
  <si>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</si>
  <si>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</si>
  <si>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</si>
  <si>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</si>
  <si>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</si>
  <si>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</si>
  <si>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</si>
  <si>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</si>
  <si>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</si>
  <si>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</si>
  <si>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</si>
  <si>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</si>
  <si>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</si>
  <si>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</si>
  <si>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</si>
  <si>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</si>
  <si>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</si>
  <si>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</si>
  <si>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</si>
  <si>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</si>
  <si>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</si>
  <si>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</si>
  <si>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</si>
  <si>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</si>
  <si>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</si>
  <si>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</si>
  <si>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</si>
  <si>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</si>
  <si>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</si>
  <si>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</si>
  <si>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</si>
  <si>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</si>
  <si>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</si>
  <si>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</si>
  <si>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</si>
  <si>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</si>
  <si>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</si>
  <si>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</si>
  <si>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</si>
  <si>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</si>
  <si>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</si>
  <si>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</si>
  <si>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</si>
  <si>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</si>
  <si>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</si>
  <si>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</si>
  <si>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</si>
  <si>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</si>
  <si>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</si>
  <si>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</si>
  <si>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</si>
  <si>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</si>
  <si>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</si>
  <si>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</si>
  <si>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</si>
  <si>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</si>
  <si>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</si>
  <si>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</si>
  <si>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</si>
  <si>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</si>
  <si>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</si>
  <si>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</si>
  <si>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</si>
  <si>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</si>
  <si>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</si>
  <si>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</si>
  <si>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</si>
  <si>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</si>
  <si>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</si>
  <si>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</si>
  <si>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</si>
  <si>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</si>
  <si>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</si>
  <si>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</si>
  <si>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</si>
  <si>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</si>
  <si>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</si>
  <si>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</si>
  <si>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</si>
  <si>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</si>
  <si>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</si>
  <si>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</si>
  <si>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</si>
  <si>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</si>
  <si>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</si>
  <si>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</si>
  <si>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</si>
  <si>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</si>
  <si>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</si>
  <si>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</si>
  <si>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</si>
  <si>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</si>
  <si>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</si>
  <si>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</si>
  <si>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</si>
  <si>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</si>
  <si>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</si>
  <si>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</si>
  <si>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</si>
  <si>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</si>
  <si>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</si>
  <si>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</si>
  <si>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</si>
  <si>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</si>
  <si>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</si>
  <si>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</si>
  <si>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</si>
  <si>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</si>
  <si>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</si>
  <si>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</si>
  <si>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</si>
  <si>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</si>
  <si>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</si>
  <si>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</si>
  <si>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</si>
  <si>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</si>
  <si>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</si>
  <si>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</si>
  <si>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</si>
  <si>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</si>
  <si>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</si>
  <si>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</si>
  <si>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</si>
  <si>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</si>
  <si>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</si>
  <si>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</si>
  <si>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</si>
  <si>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</si>
  <si>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</si>
  <si>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</si>
  <si>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</si>
  <si>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</si>
  <si>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</si>
  <si>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</si>
  <si>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</si>
  <si>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</si>
  <si>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</si>
  <si>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</si>
  <si>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</si>
  <si>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</si>
  <si>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</si>
  <si>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</si>
  <si>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</si>
  <si>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</si>
  <si>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</si>
  <si>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</si>
  <si>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</si>
  <si>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</si>
  <si>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</si>
  <si>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</si>
  <si>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</si>
  <si>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</si>
  <si>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</si>
  <si>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</si>
  <si>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</si>
  <si>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</si>
  <si>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</si>
  <si>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</si>
  <si>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</si>
  <si>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</si>
  <si>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</si>
  <si>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</si>
  <si>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</si>
  <si>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</si>
  <si>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</si>
  <si>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</si>
  <si>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</si>
  <si>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</si>
  <si>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</si>
  <si>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</si>
  <si>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</si>
  <si>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</si>
  <si>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</si>
  <si>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</si>
  <si>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</si>
  <si>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</si>
  <si>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</si>
  <si>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</si>
  <si>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</si>
  <si>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</si>
  <si>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</si>
  <si>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</si>
  <si>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</si>
  <si>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</si>
  <si>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</si>
  <si>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</si>
  <si>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</si>
  <si>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</si>
  <si>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</si>
  <si>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</si>
  <si>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</si>
  <si>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</si>
  <si>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</si>
  <si>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</si>
  <si>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</si>
  <si>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</si>
  <si>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</si>
  <si>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</si>
  <si>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</si>
  <si>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</si>
  <si>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</si>
  <si>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</si>
  <si>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</si>
  <si>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</si>
  <si>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</si>
  <si>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</si>
  <si>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</si>
  <si>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</si>
  <si>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</si>
  <si>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</si>
  <si>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</si>
  <si>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</si>
  <si>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</si>
  <si>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</si>
  <si>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</si>
  <si>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</si>
  <si>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</si>
  <si>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</si>
  <si>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</si>
  <si>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</si>
  <si>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</si>
  <si>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</si>
  <si>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</si>
  <si>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</si>
  <si>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</si>
  <si>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</si>
  <si>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</si>
  <si>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</si>
  <si>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</si>
  <si>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</si>
  <si>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</si>
  <si>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</si>
  <si>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</si>
  <si>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</si>
  <si>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</si>
  <si>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</si>
  <si>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</si>
  <si>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</si>
  <si>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</si>
  <si>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</si>
  <si>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</si>
  <si>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</si>
  <si>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</si>
  <si>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</si>
  <si>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</si>
  <si>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</si>
  <si>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</si>
  <si>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</si>
  <si>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</si>
  <si>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</si>
  <si>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</si>
  <si>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</si>
  <si>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</si>
  <si>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</si>
  <si>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</si>
  <si>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</si>
  <si>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</si>
  <si>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</si>
  <si>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</si>
  <si>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</si>
  <si>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</si>
  <si>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</si>
  <si>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</si>
  <si>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</si>
  <si>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</si>
  <si>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</si>
  <si>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</si>
  <si>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</si>
  <si>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</si>
  <si>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</si>
  <si>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</si>
  <si>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</si>
  <si>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</si>
  <si>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</si>
  <si>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</si>
  <si>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</si>
  <si>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</si>
  <si>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</si>
  <si>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</si>
  <si>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</si>
  <si>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</si>
  <si>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</si>
  <si>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</si>
  <si>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</si>
  <si>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</si>
  <si>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</si>
  <si>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</si>
  <si>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</si>
  <si>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</si>
  <si>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</si>
  <si>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</si>
  <si>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</si>
  <si>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</si>
  <si>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</si>
  <si>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</si>
  <si>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</si>
  <si>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</si>
  <si>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</si>
  <si>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</si>
  <si>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</si>
  <si>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</si>
  <si>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</si>
  <si>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</si>
  <si>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</si>
  <si>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</si>
  <si>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</si>
  <si>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</si>
  <si>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</si>
  <si>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</si>
  <si>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</si>
  <si>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</si>
  <si>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</si>
  <si>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</si>
  <si>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</si>
  <si>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</si>
  <si>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</si>
  <si>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</si>
  <si>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</si>
  <si>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</si>
  <si>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</si>
  <si>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</si>
  <si>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</si>
  <si>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</si>
  <si>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</si>
  <si>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</si>
  <si>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</si>
  <si>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</si>
  <si>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</si>
  <si>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</si>
  <si>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</si>
  <si>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</si>
  <si>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</si>
  <si>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</si>
  <si>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</si>
  <si>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</si>
  <si>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</si>
  <si>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</si>
  <si>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</si>
  <si>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</si>
  <si>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</si>
  <si>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</si>
  <si>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</si>
  <si>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</si>
  <si>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</si>
  <si>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</si>
  <si>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</si>
  <si>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</si>
  <si>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</si>
  <si>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</si>
  <si>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</si>
  <si>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</si>
  <si>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</si>
  <si>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</si>
  <si>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</si>
  <si>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</si>
  <si>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</si>
  <si>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</si>
  <si>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</si>
  <si>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</si>
  <si>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</si>
  <si>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</si>
  <si>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</si>
  <si>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</si>
  <si>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</si>
  <si>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</si>
  <si>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</si>
  <si>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</si>
  <si>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</si>
  <si>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</si>
  <si>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</si>
  <si>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</si>
  <si>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</si>
  <si>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</si>
  <si>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</si>
  <si>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</si>
  <si>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</si>
  <si>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</si>
  <si>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</si>
  <si>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</si>
  <si>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</si>
  <si>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</si>
  <si>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</si>
  <si>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</si>
  <si>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</si>
  <si>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</si>
  <si>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</si>
  <si>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</si>
  <si>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</si>
  <si>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</si>
  <si>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</si>
  <si>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</si>
  <si>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</si>
  <si>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</si>
  <si>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</si>
  <si>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</si>
  <si>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</si>
  <si>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</si>
  <si>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</si>
  <si>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</si>
  <si>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</si>
  <si>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</si>
  <si>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</si>
  <si>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</si>
  <si>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</si>
  <si>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</si>
  <si>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</si>
  <si>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</si>
  <si>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</si>
  <si>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</si>
  <si>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</si>
  <si>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</si>
  <si>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</si>
  <si>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</si>
  <si>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</si>
  <si>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</si>
  <si>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</si>
  <si>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</si>
  <si>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</si>
  <si>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</si>
  <si>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</si>
  <si>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</si>
  <si>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</si>
  <si>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</si>
  <si>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</si>
  <si>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</si>
  <si>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</si>
  <si>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</si>
  <si>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</si>
  <si>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</si>
  <si>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</si>
  <si>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</si>
  <si>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</si>
  <si>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</si>
  <si>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</si>
  <si>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</si>
  <si>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</si>
  <si>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</si>
  <si>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</si>
  <si>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</si>
  <si>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</si>
  <si>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</si>
  <si>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</si>
  <si>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</si>
  <si>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</si>
  <si>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</si>
  <si>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</si>
  <si>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</si>
  <si>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</si>
  <si>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</si>
  <si>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</si>
  <si>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</si>
  <si>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</si>
  <si>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</si>
  <si>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</si>
  <si>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</si>
  <si>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</si>
  <si>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</si>
  <si>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</si>
  <si>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</si>
  <si>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</si>
  <si>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</si>
  <si>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</si>
  <si>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</si>
  <si>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</si>
  <si>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</si>
  <si>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</si>
  <si>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</si>
  <si>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</si>
  <si>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</si>
  <si>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</si>
  <si>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</si>
  <si>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</si>
  <si>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</si>
  <si>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</si>
  <si>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</si>
  <si>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</si>
  <si>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</si>
  <si>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</si>
  <si>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</si>
  <si>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</si>
  <si>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</si>
  <si>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</si>
  <si>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</si>
  <si>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</si>
  <si>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</si>
  <si>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</si>
  <si>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</si>
  <si>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</si>
  <si>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</si>
  <si>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</si>
  <si>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</si>
  <si>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</si>
  <si>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</si>
  <si>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</si>
  <si>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</si>
  <si>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</si>
  <si>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</si>
  <si>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</si>
  <si>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</si>
  <si>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</si>
  <si>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</si>
  <si>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</si>
  <si>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</si>
  <si>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</si>
  <si>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</si>
  <si>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</si>
  <si>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</si>
  <si>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</si>
  <si>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</si>
  <si>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</si>
  <si>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</si>
  <si>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</si>
  <si>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</si>
  <si>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</si>
  <si>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</si>
  <si>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</si>
  <si>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</si>
  <si>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</si>
  <si>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</si>
  <si>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</si>
  <si>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</si>
  <si>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</si>
  <si>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</si>
  <si>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</si>
  <si>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</si>
  <si>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</si>
  <si>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</si>
  <si>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</si>
  <si>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</si>
  <si>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</si>
  <si>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</si>
  <si>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</si>
  <si>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</si>
  <si>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</si>
  <si>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</si>
  <si>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</si>
  <si>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</si>
  <si>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</si>
  <si>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</si>
  <si>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</si>
  <si>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</si>
  <si>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</si>
  <si>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</si>
  <si>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</si>
  <si>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</si>
  <si>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</si>
  <si>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</si>
  <si>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</si>
  <si>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</si>
  <si>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</si>
  <si>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</si>
  <si>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</si>
  <si>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</si>
  <si>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</si>
  <si>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</si>
  <si>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</si>
  <si>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</si>
  <si>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</si>
  <si>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</si>
  <si>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</si>
  <si>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</si>
  <si>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</si>
  <si>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</si>
  <si>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</si>
  <si>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</si>
  <si>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</si>
  <si>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</si>
  <si>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</si>
  <si>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</si>
  <si>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</si>
  <si>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</si>
  <si>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</si>
  <si>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</si>
  <si>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</si>
  <si>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</si>
  <si>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</si>
  <si>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</si>
  <si>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</si>
  <si>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</si>
  <si>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</si>
  <si>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</si>
  <si>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</si>
  <si>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</si>
  <si>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</si>
  <si>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</si>
  <si>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</si>
  <si>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</si>
  <si>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</si>
  <si>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</si>
  <si>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</si>
  <si>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</si>
  <si>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</si>
  <si>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</si>
  <si>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</si>
  <si>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</si>
  <si>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</si>
  <si>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</si>
  <si>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</si>
  <si>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</si>
  <si>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</si>
  <si>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</si>
  <si>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</si>
  <si>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</si>
  <si>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</si>
  <si>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</si>
  <si>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</si>
  <si>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</si>
  <si>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</si>
  <si>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</si>
  <si>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</si>
  <si>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</si>
  <si>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</si>
  <si>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</si>
  <si>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</si>
  <si>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</si>
  <si>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</si>
  <si>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</si>
  <si>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</si>
  <si>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</si>
  <si>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</si>
  <si>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</si>
  <si>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</si>
  <si>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</si>
  <si>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</si>
  <si>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</si>
  <si>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</si>
  <si>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</si>
  <si>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</si>
  <si>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</si>
  <si>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</si>
  <si>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</si>
  <si>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</si>
  <si>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</si>
  <si>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</si>
  <si>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</si>
  <si>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</si>
  <si>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</si>
  <si>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</si>
  <si>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</si>
  <si>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</si>
  <si>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</si>
  <si>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</si>
  <si>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</si>
  <si>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</si>
  <si>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</si>
  <si>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</si>
  <si>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</si>
  <si>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</si>
  <si>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</si>
  <si>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</si>
  <si>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</si>
  <si>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</si>
  <si>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</si>
  <si>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</si>
  <si>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</si>
  <si>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</si>
  <si>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</si>
  <si>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</si>
  <si>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</si>
  <si>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</si>
  <si>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</si>
  <si>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</si>
  <si>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</si>
  <si>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</si>
  <si>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</si>
  <si>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</si>
  <si>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</si>
  <si>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</si>
  <si>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</si>
  <si>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</si>
  <si>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</si>
  <si>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</si>
  <si>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</si>
  <si>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</si>
  <si>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</si>
  <si>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</si>
  <si>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</si>
  <si>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</si>
  <si>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</si>
  <si>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</si>
  <si>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</si>
  <si>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</si>
  <si>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</si>
  <si>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</si>
  <si>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</si>
  <si>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</si>
  <si>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</si>
  <si>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</si>
  <si>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</si>
  <si>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</si>
  <si>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</si>
  <si>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</si>
  <si>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</si>
  <si>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</si>
  <si>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</si>
  <si>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</si>
  <si>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</si>
  <si>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</si>
  <si>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</si>
  <si>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</si>
  <si>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</si>
  <si>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</si>
  <si>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</si>
  <si>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</si>
  <si>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</si>
  <si>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</si>
  <si>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</si>
  <si>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</si>
  <si>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</si>
  <si>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</si>
  <si>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</si>
  <si>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</si>
  <si>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</si>
  <si>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</si>
  <si>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</si>
  <si>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</si>
  <si>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</si>
  <si>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</si>
  <si>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</si>
  <si>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</si>
  <si>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</si>
  <si>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</si>
  <si>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</si>
  <si>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</si>
  <si>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</si>
  <si>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</si>
  <si>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</si>
  <si>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</si>
  <si>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</si>
  <si>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</si>
  <si>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</si>
  <si>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</si>
  <si>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</si>
  <si>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</si>
  <si>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</si>
  <si>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</si>
  <si>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</si>
  <si>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</si>
  <si>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</si>
  <si>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</si>
  <si>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</si>
  <si>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</si>
  <si>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</si>
  <si>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</si>
  <si>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</si>
  <si>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</si>
  <si>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</si>
  <si>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</si>
  <si>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</si>
  <si>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</si>
  <si>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</si>
  <si>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</si>
  <si>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</si>
  <si>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</si>
  <si>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</si>
  <si>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</si>
  <si>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</si>
  <si>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</si>
  <si>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</si>
  <si>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</si>
  <si>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</si>
  <si>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</si>
  <si>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</si>
  <si>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</si>
  <si>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</si>
  <si>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</si>
  <si>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</si>
  <si>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</si>
  <si>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</si>
  <si>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</si>
  <si>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</si>
  <si>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</si>
  <si>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</si>
  <si>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</si>
  <si>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</si>
  <si>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</si>
  <si>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</si>
  <si>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</si>
  <si>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</si>
  <si>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</si>
  <si>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</si>
  <si>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</si>
  <si>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</si>
  <si>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</si>
  <si>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</si>
  <si>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</si>
  <si>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</si>
  <si>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</si>
  <si>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</si>
  <si>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</si>
  <si>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</si>
  <si>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</si>
  <si>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</si>
  <si>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</si>
  <si>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</si>
  <si>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</si>
  <si>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</si>
  <si>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</si>
  <si>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</si>
  <si>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</si>
  <si>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</si>
  <si>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</si>
  <si>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</si>
  <si>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</si>
  <si>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</si>
  <si>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</si>
  <si>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</si>
  <si>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</si>
  <si>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</si>
  <si>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</si>
  <si>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</si>
  <si>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</si>
  <si>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</si>
  <si>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</si>
  <si>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</si>
  <si>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</si>
  <si>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</si>
  <si>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</si>
  <si>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</si>
  <si>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</si>
  <si>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</si>
  <si>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</si>
  <si>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</si>
  <si>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</si>
  <si>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</si>
  <si>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</si>
  <si>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</si>
  <si>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</si>
  <si>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</si>
  <si>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</si>
  <si>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</si>
  <si>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</si>
  <si>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</si>
  <si>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</si>
  <si>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</si>
  <si>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</si>
  <si>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</si>
  <si>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</si>
  <si>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</si>
  <si>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</si>
  <si>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</si>
  <si>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</si>
  <si>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</si>
  <si>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</si>
  <si>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</si>
  <si>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</si>
  <si>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</si>
  <si>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</si>
  <si>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</si>
  <si>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</si>
  <si>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</si>
  <si>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</si>
  <si>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</si>
  <si>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</si>
  <si>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</si>
  <si>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</si>
  <si>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</si>
  <si>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</si>
  <si>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</si>
  <si>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</si>
  <si>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</si>
  <si>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</si>
  <si>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</si>
  <si>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</si>
  <si>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</si>
  <si>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</si>
  <si>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</si>
  <si>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</si>
  <si>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</si>
  <si>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</si>
  <si>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</si>
  <si>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</si>
  <si>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</si>
  <si>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</si>
  <si>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</si>
  <si>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</si>
  <si>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</si>
  <si>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</si>
  <si>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</si>
  <si>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</si>
  <si>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</si>
  <si>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</si>
  <si>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</si>
  <si>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</si>
  <si>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</si>
  <si>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</si>
  <si>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</si>
  <si>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</si>
  <si>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</si>
  <si>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</si>
  <si>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</si>
  <si>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</si>
  <si>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</si>
  <si>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</si>
  <si>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</si>
  <si>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</si>
  <si>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</si>
  <si>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</si>
  <si>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</si>
  <si>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</si>
  <si>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</si>
  <si>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</si>
  <si>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</si>
  <si>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</si>
  <si>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</si>
  <si>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</si>
  <si>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</si>
  <si>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</si>
  <si>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</si>
  <si>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</si>
  <si>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</si>
  <si>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</si>
  <si>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</si>
  <si>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</si>
  <si>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</si>
  <si>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</si>
  <si>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</si>
  <si>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</si>
  <si>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</si>
  <si>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</si>
  <si>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</si>
  <si>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</si>
  <si>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</si>
  <si>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</si>
  <si>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</si>
  <si>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</si>
  <si>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</si>
  <si>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</si>
  <si>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</si>
  <si>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</si>
  <si>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</si>
  <si>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</si>
  <si>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</si>
  <si>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</si>
  <si>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</si>
  <si>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</si>
  <si>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</si>
  <si>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</si>
  <si>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</si>
  <si>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</si>
  <si>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</si>
  <si>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</si>
  <si>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</si>
  <si>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</si>
  <si>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</si>
  <si>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</si>
  <si>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</si>
  <si>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</si>
  <si>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</si>
  <si>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</si>
  <si>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</si>
  <si>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</si>
  <si>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</si>
  <si>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</si>
  <si>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</si>
  <si>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</si>
  <si>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</si>
  <si>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</si>
  <si>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</si>
  <si>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</si>
  <si>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</si>
  <si>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</si>
  <si>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</si>
  <si>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</si>
  <si>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</si>
  <si>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</si>
  <si>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</si>
  <si>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</si>
  <si>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</si>
  <si>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</si>
  <si>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</si>
  <si>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</si>
  <si>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</si>
  <si>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</si>
  <si>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</si>
  <si>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</si>
  <si>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</si>
  <si>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</si>
  <si>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</si>
  <si>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</si>
  <si>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</si>
  <si>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</si>
  <si>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</si>
  <si>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</si>
  <si>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</si>
  <si>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</si>
  <si>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</si>
  <si>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</si>
  <si>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</si>
  <si>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</si>
  <si>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</si>
  <si>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</si>
  <si>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</si>
  <si>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</si>
  <si>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</si>
  <si>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</si>
  <si>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</si>
  <si>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</si>
  <si>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</si>
  <si>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</si>
  <si>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</si>
  <si>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</si>
  <si>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</si>
  <si>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</si>
  <si>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</si>
  <si>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</si>
  <si>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</si>
  <si>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</si>
  <si>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</si>
  <si>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</si>
  <si>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</si>
  <si>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</si>
  <si>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</si>
  <si>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</si>
  <si>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</si>
  <si>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</si>
  <si>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</si>
  <si>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</si>
  <si>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</si>
  <si>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</si>
  <si>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</si>
  <si>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</si>
  <si>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</si>
  <si>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</si>
  <si>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</si>
  <si>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</si>
  <si>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</si>
  <si>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</si>
  <si>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</si>
  <si>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</si>
  <si>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</si>
  <si>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</si>
  <si>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</si>
  <si>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</si>
  <si>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</si>
  <si>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</si>
  <si>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</si>
  <si>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</si>
  <si>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</si>
  <si>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</si>
  <si>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</si>
  <si>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</si>
  <si>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</si>
  <si>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</si>
  <si>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</si>
  <si>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</si>
  <si>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</si>
  <si>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</si>
  <si>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</si>
  <si>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</si>
  <si>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</si>
  <si>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</si>
  <si>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</si>
  <si>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</si>
  <si>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</si>
  <si>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</si>
  <si>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</si>
  <si>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</si>
  <si>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</si>
  <si>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</si>
  <si>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</si>
  <si>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</si>
  <si>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</si>
  <si>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</si>
  <si>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</si>
  <si>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</si>
  <si>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</si>
  <si>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</si>
  <si>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</si>
  <si>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</si>
  <si>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</si>
  <si>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</si>
  <si>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</si>
  <si>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</si>
  <si>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</si>
  <si>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</si>
  <si>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</si>
  <si>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</si>
  <si>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</si>
  <si>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</si>
  <si>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</si>
  <si>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</si>
  <si>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</si>
  <si>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</si>
  <si>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</si>
  <si>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</si>
  <si>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</si>
  <si>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</si>
  <si>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</si>
  <si>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</si>
  <si>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</si>
  <si>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</si>
  <si>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</si>
  <si>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</si>
  <si>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</si>
  <si>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</si>
  <si>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</si>
  <si>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</si>
  <si>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</si>
  <si>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</si>
  <si>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</si>
  <si>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</si>
  <si>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</si>
  <si>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</si>
  <si>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</si>
  <si>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</si>
  <si>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</si>
  <si>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</si>
  <si>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</si>
  <si>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</si>
  <si>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</si>
  <si>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</si>
  <si>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</si>
  <si>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</si>
  <si>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</si>
  <si>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</si>
  <si>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</si>
  <si>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</si>
  <si>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</si>
  <si>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</si>
  <si>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</si>
  <si>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</si>
  <si>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</si>
  <si>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</si>
  <si>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</si>
  <si>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</si>
  <si>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</si>
  <si>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</si>
  <si>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</si>
  <si>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</si>
  <si>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</si>
  <si>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</si>
  <si>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</si>
  <si>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</si>
  <si>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</si>
  <si>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</si>
  <si>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</si>
  <si>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</si>
  <si>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</si>
  <si>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</si>
  <si>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</si>
  <si>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</si>
  <si>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</si>
  <si>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</si>
  <si>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</si>
  <si>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</si>
  <si>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</si>
  <si>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</si>
  <si>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</si>
  <si>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</si>
  <si>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</si>
  <si>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</si>
  <si>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</si>
  <si>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</si>
  <si>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</si>
  <si>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</si>
  <si>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</si>
  <si>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</si>
  <si>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</si>
  <si>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</si>
  <si>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</si>
  <si>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</si>
  <si>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</si>
  <si>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</si>
  <si>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</si>
  <si>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</si>
  <si>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</si>
  <si>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</si>
  <si>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</si>
  <si>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</si>
  <si>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</si>
  <si>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</si>
  <si>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</si>
  <si>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</si>
  <si>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</si>
  <si>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</si>
  <si>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</si>
  <si>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</si>
  <si>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</si>
  <si>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</si>
  <si>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</si>
  <si>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</si>
  <si>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</si>
  <si>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</si>
  <si>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</si>
  <si>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</si>
  <si>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</si>
  <si>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</si>
  <si>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</si>
  <si>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</si>
  <si>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</si>
  <si>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</si>
  <si>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</si>
  <si>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</si>
  <si>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</si>
  <si>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</si>
  <si>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</si>
  <si>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</si>
  <si>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</si>
  <si>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</si>
  <si>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</si>
  <si>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</si>
  <si>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</si>
  <si>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</si>
  <si>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</si>
  <si>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</si>
  <si>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</si>
  <si>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</si>
  <si>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</si>
  <si>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</si>
  <si>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</si>
  <si>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</si>
  <si>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</si>
  <si>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</si>
  <si>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</si>
  <si>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</si>
  <si>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</si>
  <si>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</si>
  <si>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</si>
  <si>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</si>
  <si>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</si>
  <si>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</si>
  <si>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</si>
  <si>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</si>
  <si>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</si>
  <si>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</si>
  <si>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</si>
  <si>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</si>
  <si>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</si>
  <si>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</si>
  <si>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</si>
  <si>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</si>
  <si>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</si>
  <si>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</si>
  <si>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</si>
  <si>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</si>
  <si>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</si>
  <si>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</si>
  <si>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</si>
  <si>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</si>
  <si>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</si>
  <si>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</si>
  <si>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</si>
  <si>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</si>
  <si>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</si>
  <si>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</si>
  <si>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</si>
  <si>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</si>
  <si>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</si>
  <si>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</si>
  <si>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</si>
  <si>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</si>
  <si>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</si>
  <si>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</si>
  <si>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</si>
  <si>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</si>
  <si>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</si>
  <si>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</si>
  <si>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</si>
  <si>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</si>
  <si>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</si>
  <si>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</si>
  <si>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</si>
  <si>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</si>
  <si>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</si>
  <si>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</si>
  <si>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</si>
  <si>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</si>
  <si>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</si>
  <si>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</si>
  <si>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</si>
  <si>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</si>
  <si>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</si>
  <si>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</si>
  <si>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</si>
  <si>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</si>
  <si>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</si>
  <si>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</si>
  <si>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</si>
  <si>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</si>
  <si>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</si>
  <si>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</si>
  <si>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</si>
  <si>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</si>
  <si>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</si>
  <si>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</si>
  <si>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</si>
  <si>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</si>
  <si>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</si>
  <si>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</si>
  <si>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</si>
  <si>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</si>
  <si>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</si>
  <si>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</si>
  <si>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</si>
  <si>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</si>
  <si>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</si>
  <si>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</si>
  <si>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</si>
  <si>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</si>
  <si>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</si>
  <si>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</si>
  <si>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</si>
  <si>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</si>
  <si>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</si>
  <si>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</si>
  <si>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</si>
  <si>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</si>
  <si>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</si>
  <si>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</si>
  <si>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</si>
  <si>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</si>
  <si>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</si>
  <si>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</si>
  <si>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</si>
  <si>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</si>
  <si>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</si>
  <si>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</si>
  <si>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</si>
  <si>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</si>
  <si>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</si>
  <si>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</si>
  <si>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</si>
  <si>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</si>
  <si>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</si>
  <si>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</si>
  <si>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</si>
  <si>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</si>
  <si>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</si>
  <si>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</si>
  <si>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</si>
  <si>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</si>
  <si>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</si>
  <si>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</si>
  <si>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</si>
  <si>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</si>
  <si>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</si>
  <si>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</si>
  <si>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</si>
  <si>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</si>
  <si>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</si>
  <si>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</si>
  <si>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</si>
  <si>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</si>
  <si>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</si>
  <si>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</si>
  <si>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</si>
  <si>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</si>
  <si>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</si>
  <si>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</si>
  <si>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</si>
  <si>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</si>
  <si>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</si>
  <si>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</si>
  <si>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</si>
  <si>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</si>
  <si>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</si>
  <si>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</si>
  <si>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</si>
  <si>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</si>
  <si>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</si>
  <si>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</si>
  <si>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</si>
  <si>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</si>
  <si>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</si>
  <si>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</si>
  <si>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</si>
  <si>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</si>
  <si>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</si>
  <si>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</si>
  <si>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</si>
  <si>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</si>
  <si>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</si>
  <si>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</si>
  <si>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</si>
  <si>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</si>
  <si>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</si>
  <si>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</si>
  <si>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</si>
  <si>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</si>
  <si>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</si>
  <si>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</si>
  <si>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</si>
  <si>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</si>
  <si>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</si>
  <si>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</si>
  <si>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</si>
  <si>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</si>
  <si>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</si>
  <si>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</si>
  <si>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</si>
  <si>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</si>
  <si>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</si>
  <si>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</si>
  <si>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</si>
  <si>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</si>
  <si>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</si>
  <si>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</si>
  <si>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</si>
  <si>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</si>
  <si>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</si>
  <si>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</si>
  <si>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</si>
  <si>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</si>
  <si>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</si>
  <si>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</si>
  <si>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</si>
  <si>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</si>
  <si>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</si>
  <si>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</si>
  <si>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</si>
  <si>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</si>
  <si>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</si>
  <si>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</si>
  <si>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</si>
  <si>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</si>
  <si>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</si>
  <si>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</si>
  <si>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</si>
  <si>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</si>
  <si>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</si>
  <si>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</si>
  <si>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</si>
  <si>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</si>
  <si>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</si>
  <si>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</si>
  <si>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</si>
  <si>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</si>
  <si>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</si>
  <si>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</si>
  <si>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</si>
  <si>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</si>
  <si>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</si>
  <si>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</si>
  <si>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</si>
  <si>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</si>
  <si>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</si>
  <si>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</si>
  <si>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</si>
  <si>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</si>
  <si>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</si>
  <si>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</si>
  <si>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</si>
  <si>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</si>
  <si>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</si>
  <si>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</si>
  <si>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</si>
  <si>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</si>
  <si>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</si>
  <si>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</si>
  <si>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</si>
  <si>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</si>
  <si>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</si>
  <si>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</si>
  <si>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</si>
  <si>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</si>
  <si>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</si>
  <si>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</si>
  <si>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</si>
  <si>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</si>
  <si>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</si>
  <si>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</si>
  <si>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</si>
  <si>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</si>
  <si>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</si>
  <si>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</si>
  <si>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</si>
  <si>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</si>
  <si>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</si>
  <si>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</si>
  <si>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</si>
  <si>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</si>
  <si>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</si>
  <si>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</si>
  <si>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</si>
  <si>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</si>
  <si>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</si>
  <si>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</si>
  <si>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</si>
  <si>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</si>
  <si>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</si>
  <si>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</si>
  <si>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</si>
  <si>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</si>
  <si>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</si>
  <si>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</si>
  <si>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</si>
  <si>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</si>
  <si>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</si>
  <si>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</si>
  <si>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</si>
  <si>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</si>
  <si>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</si>
  <si>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</si>
  <si>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</si>
  <si>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</si>
  <si>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</si>
  <si>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</si>
  <si>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</si>
  <si>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</si>
  <si>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</si>
  <si>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</si>
  <si>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</si>
  <si>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</si>
  <si>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</si>
  <si>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</si>
  <si>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</si>
  <si>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</si>
  <si>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</si>
  <si>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</si>
  <si>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</si>
  <si>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</si>
  <si>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</si>
  <si>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</si>
  <si>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</si>
  <si>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</si>
  <si>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</si>
  <si>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</si>
  <si>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</si>
  <si>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</si>
  <si>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</si>
  <si>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</si>
  <si>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</si>
  <si>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</si>
  <si>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</si>
  <si>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</si>
  <si>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</si>
  <si>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</si>
  <si>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</si>
  <si>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</si>
  <si>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</si>
  <si>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</si>
  <si>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</si>
  <si>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</si>
  <si>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</si>
  <si>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</si>
  <si>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</si>
  <si>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</si>
  <si>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</si>
  <si>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</si>
  <si>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</si>
  <si>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</si>
  <si>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</si>
  <si>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</si>
  <si>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</si>
  <si>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</si>
  <si>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</si>
  <si>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</si>
  <si>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</si>
  <si>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</si>
  <si>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</si>
  <si>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</si>
  <si>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</si>
  <si>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</si>
  <si>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</si>
  <si>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</si>
  <si>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</si>
  <si>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</si>
  <si>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</si>
  <si>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</si>
  <si>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</si>
  <si>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</si>
  <si>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</si>
  <si>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</si>
  <si>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</si>
  <si>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</si>
  <si>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</si>
  <si>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</si>
  <si>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</si>
  <si>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</si>
  <si>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</si>
  <si>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</si>
  <si>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</si>
  <si>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</si>
  <si>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</si>
  <si>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</si>
  <si>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</si>
  <si>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</si>
  <si>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</si>
  <si>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</si>
  <si>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</si>
  <si>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</si>
  <si>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</si>
  <si>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</si>
  <si>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</si>
  <si>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</si>
  <si>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</si>
  <si>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</si>
  <si>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</si>
  <si>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</si>
  <si>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</si>
  <si>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</si>
  <si>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</si>
  <si>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</si>
  <si>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</si>
  <si>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</si>
  <si>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</si>
  <si>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</si>
  <si>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</si>
  <si>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</si>
  <si>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</si>
  <si>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</si>
  <si>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</si>
  <si>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</si>
  <si>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</si>
  <si>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</si>
  <si>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</si>
  <si>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</si>
  <si>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</si>
  <si>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</si>
  <si>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</si>
  <si>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</si>
  <si>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</si>
  <si>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</si>
  <si>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</si>
  <si>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</si>
  <si>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</si>
  <si>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</si>
  <si>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</si>
  <si>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</si>
  <si>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</si>
  <si>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</si>
  <si>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</si>
  <si>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</si>
  <si>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</si>
  <si>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</si>
  <si>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</si>
  <si>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</si>
  <si>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</si>
  <si>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</si>
  <si>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</si>
  <si>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</si>
  <si>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</si>
  <si>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</si>
  <si>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</si>
  <si>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</si>
  <si>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</si>
  <si>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</si>
  <si>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</si>
  <si>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</si>
  <si>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</si>
  <si>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</si>
  <si>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</si>
  <si>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</si>
  <si>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</si>
  <si>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</si>
  <si>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</si>
  <si>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</si>
  <si>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</si>
  <si>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</si>
  <si>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</si>
  <si>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</si>
  <si>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</si>
  <si>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</si>
  <si>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</si>
  <si>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</si>
  <si>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</si>
  <si>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</si>
  <si>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</si>
  <si>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</si>
  <si>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</si>
  <si>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</si>
  <si>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</si>
  <si>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</si>
  <si>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</si>
  <si>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</si>
  <si>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</si>
  <si>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</si>
  <si>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</si>
  <si>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</si>
  <si>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</si>
  <si>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</si>
  <si>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</si>
  <si>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</si>
  <si>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</si>
  <si>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</si>
  <si>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</si>
  <si>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</si>
  <si>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</si>
  <si>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</si>
  <si>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</si>
  <si>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</si>
  <si>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</si>
  <si>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</si>
  <si>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</si>
  <si>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</si>
  <si>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</si>
  <si>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</si>
  <si>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</si>
  <si>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</si>
  <si>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</si>
  <si>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</si>
  <si>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</si>
  <si>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</si>
  <si>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</si>
  <si>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</si>
  <si>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</si>
  <si>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</si>
  <si>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</si>
  <si>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</si>
  <si>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</si>
  <si>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</si>
  <si>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</si>
  <si>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</si>
  <si>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</si>
  <si>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</si>
  <si>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</si>
  <si>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</si>
  <si>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</si>
  <si>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</si>
  <si>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</si>
  <si>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</si>
  <si>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</si>
  <si>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</si>
  <si>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</si>
  <si>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</si>
  <si>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</si>
  <si>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</si>
  <si>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</si>
  <si>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</si>
  <si>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</si>
  <si>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</si>
  <si>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</si>
  <si>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</si>
  <si>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</si>
  <si>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</si>
  <si>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</si>
  <si>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</si>
  <si>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</si>
  <si>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</si>
  <si>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</si>
  <si>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</si>
  <si>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</si>
  <si>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</si>
  <si>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</si>
  <si>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</si>
  <si>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</si>
  <si>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</si>
  <si>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</si>
  <si>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</si>
  <si>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</si>
  <si>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</si>
  <si>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</si>
  <si>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</si>
  <si>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</si>
  <si>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</si>
  <si>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</si>
  <si>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</si>
  <si>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</si>
  <si>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</si>
  <si>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</si>
  <si>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</si>
  <si>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</si>
  <si>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</si>
  <si>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</si>
  <si>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</si>
  <si>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</si>
  <si>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</si>
  <si>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</si>
  <si>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</si>
  <si>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</si>
  <si>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</si>
  <si>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</si>
  <si>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</si>
  <si>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</si>
  <si>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</si>
  <si>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</si>
  <si>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</si>
  <si>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</si>
  <si>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</si>
  <si>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</si>
  <si>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</si>
  <si>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</si>
  <si>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</si>
  <si>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</si>
  <si>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</si>
  <si>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</si>
  <si>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</si>
  <si>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</si>
  <si>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</si>
  <si>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</si>
  <si>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</si>
  <si>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</si>
  <si>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</si>
  <si>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</si>
  <si>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</si>
  <si>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</si>
  <si>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</si>
  <si>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</si>
  <si>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</si>
  <si>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</si>
  <si>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</si>
  <si>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</si>
  <si>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</si>
  <si>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</si>
  <si>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</si>
  <si>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</si>
  <si>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</si>
  <si>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</si>
  <si>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</si>
  <si>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</si>
  <si>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</si>
  <si>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</si>
  <si>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</si>
  <si>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</si>
  <si>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</si>
  <si>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</si>
  <si>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</si>
  <si>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</si>
  <si>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</si>
  <si>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</si>
  <si>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</si>
  <si>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</si>
  <si>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</si>
  <si>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</si>
  <si>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</si>
  <si>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</si>
  <si>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</si>
  <si>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</si>
  <si>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</si>
  <si>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</si>
  <si>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</si>
  <si>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</si>
  <si>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</si>
  <si>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</si>
  <si>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</si>
  <si>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</si>
  <si>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</si>
  <si>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</si>
  <si>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</si>
  <si>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</si>
  <si>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</si>
  <si>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</si>
  <si>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</si>
  <si>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</si>
  <si>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</si>
  <si>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</si>
  <si>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</si>
  <si>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</si>
  <si>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</si>
  <si>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</si>
  <si>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</si>
  <si>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</si>
  <si>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</si>
  <si>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</si>
  <si>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</si>
  <si>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</si>
  <si>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</si>
  <si>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</si>
  <si>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</si>
  <si>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</si>
  <si>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</si>
  <si>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</si>
  <si>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</si>
  <si>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</si>
  <si>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</si>
  <si>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</si>
  <si>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</si>
  <si>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</si>
  <si>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</si>
  <si>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</si>
  <si>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</si>
  <si>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</si>
  <si>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</si>
  <si>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</si>
  <si>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</si>
  <si>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</si>
  <si>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</si>
  <si>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</si>
  <si>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</si>
  <si>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</si>
  <si>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</si>
  <si>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</si>
  <si>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</si>
  <si>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</si>
  <si>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</si>
  <si>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</si>
  <si>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</si>
  <si>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</si>
  <si>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</si>
  <si>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</si>
  <si>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</si>
  <si>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</si>
  <si>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</si>
  <si>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</si>
  <si>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</si>
  <si>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</si>
  <si>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</si>
  <si>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</si>
  <si>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</si>
  <si>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</si>
  <si>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</si>
  <si>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</si>
  <si>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</si>
  <si>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</si>
  <si>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</si>
  <si>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</si>
  <si>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</si>
  <si>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</si>
  <si>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</si>
  <si>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</si>
  <si>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</si>
  <si>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</si>
  <si>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</si>
  <si>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</si>
  <si>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</si>
  <si>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</si>
  <si>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</si>
  <si>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</si>
  <si>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</si>
  <si>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</si>
  <si>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</si>
  <si>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</si>
  <si>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</si>
  <si>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</si>
  <si>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</si>
  <si>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</si>
  <si>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</si>
  <si>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</si>
  <si>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</si>
  <si>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</si>
  <si>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</si>
  <si>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</si>
  <si>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</si>
  <si>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</si>
  <si>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</si>
  <si>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</si>
  <si>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</si>
  <si>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</si>
  <si>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</si>
  <si>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</si>
  <si>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</si>
  <si>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</si>
  <si>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</si>
  <si>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</si>
  <si>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</si>
  <si>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</si>
  <si>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</si>
  <si>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</si>
  <si>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</si>
  <si>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</si>
  <si>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</si>
  <si>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</si>
  <si>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</si>
  <si>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</si>
  <si>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</si>
  <si>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</si>
  <si>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</si>
  <si>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</si>
  <si>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</si>
  <si>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</si>
  <si>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</si>
  <si>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</si>
  <si>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</si>
  <si>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</si>
  <si>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</si>
  <si>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</si>
  <si>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</si>
  <si>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</si>
  <si>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</si>
  <si>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</si>
  <si>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</si>
  <si>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</si>
  <si>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</si>
  <si>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</si>
  <si>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</si>
  <si>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</si>
  <si>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</si>
  <si>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</si>
  <si>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</si>
  <si>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</si>
  <si>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</si>
  <si>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</si>
  <si>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</si>
  <si>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</si>
  <si>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</si>
  <si>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</si>
  <si>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</si>
  <si>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</si>
  <si>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</si>
  <si>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</si>
  <si>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</si>
  <si>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</si>
  <si>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</si>
  <si>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</si>
  <si>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</si>
  <si>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</si>
  <si>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</si>
  <si>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</si>
  <si>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</si>
  <si>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</si>
  <si>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</si>
  <si>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</si>
  <si>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</si>
  <si>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</si>
  <si>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</si>
  <si>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</si>
  <si>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</si>
  <si>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</si>
  <si>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</si>
  <si>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</si>
  <si>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</si>
  <si>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</si>
  <si>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</si>
  <si>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</si>
  <si>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</si>
  <si>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</si>
  <si>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</si>
  <si>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</si>
  <si>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</si>
  <si>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</si>
  <si>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</si>
  <si>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</si>
  <si>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</si>
  <si>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</si>
  <si>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</si>
  <si>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</si>
  <si>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</si>
  <si>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</si>
  <si>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</si>
  <si>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</si>
  <si>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</si>
  <si>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</si>
  <si>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</si>
  <si>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</si>
  <si>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</si>
  <si>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</si>
  <si>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</si>
  <si>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</si>
  <si>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</si>
  <si>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</si>
  <si>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</si>
  <si>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</si>
  <si>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</si>
  <si>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</si>
  <si>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</si>
  <si>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</si>
  <si>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</si>
  <si>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</si>
  <si>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</si>
  <si>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</si>
  <si>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</si>
  <si>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</si>
  <si>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</si>
  <si>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</si>
  <si>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</si>
  <si>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</si>
  <si>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</si>
  <si>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</si>
  <si>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</si>
  <si>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</si>
  <si>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</si>
  <si>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</si>
  <si>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</si>
  <si>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</si>
  <si>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</si>
  <si>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</si>
  <si>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</si>
  <si>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</si>
  <si>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</si>
  <si>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</si>
  <si>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</si>
  <si>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</si>
  <si>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</si>
  <si>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</si>
  <si>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</si>
  <si>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</si>
  <si>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</si>
  <si>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</si>
  <si>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</si>
  <si>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</si>
  <si>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</si>
  <si>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</si>
  <si>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</si>
  <si>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</si>
  <si>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</si>
  <si>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</si>
  <si>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</si>
  <si>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</si>
  <si>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</si>
  <si>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</si>
  <si>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</si>
  <si>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</si>
  <si>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</si>
  <si>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</si>
  <si>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</si>
  <si>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</si>
  <si>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</si>
  <si>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</si>
  <si>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</si>
  <si>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</si>
  <si>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</si>
  <si>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</si>
  <si>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</si>
  <si>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</si>
  <si>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</si>
  <si>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</si>
  <si>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</si>
  <si>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</si>
  <si>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</si>
  <si>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</si>
  <si>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</si>
  <si>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</si>
  <si>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</si>
  <si>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</si>
  <si>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</si>
  <si>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</si>
  <si>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</si>
  <si>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</si>
  <si>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</si>
  <si>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</si>
  <si>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</si>
  <si>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</si>
  <si>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</si>
  <si>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</si>
  <si>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</si>
  <si>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</si>
  <si>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</si>
  <si>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</si>
  <si>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</si>
  <si>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</si>
  <si>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</si>
  <si>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</si>
  <si>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</si>
  <si>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</si>
  <si>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</si>
  <si>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</si>
  <si>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</si>
  <si>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</si>
  <si>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</si>
  <si>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</si>
  <si>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</si>
  <si>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</si>
  <si>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</si>
  <si>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</si>
  <si>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</si>
  <si>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</si>
  <si>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</si>
  <si>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</si>
  <si>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</si>
  <si>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</si>
  <si>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</si>
  <si>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</si>
  <si>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</si>
  <si>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</si>
  <si>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</si>
  <si>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</si>
  <si>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</si>
  <si>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</si>
  <si>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</si>
  <si>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</si>
  <si>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</si>
  <si>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</si>
  <si>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</si>
  <si>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</si>
  <si>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</si>
  <si>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</si>
  <si>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</si>
  <si>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</si>
  <si>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</si>
  <si>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</si>
  <si>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</si>
  <si>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</si>
  <si>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</si>
  <si>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</si>
  <si>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</si>
  <si>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</si>
  <si>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</si>
  <si>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</si>
  <si>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</si>
  <si>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</si>
  <si>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</si>
  <si>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</si>
  <si>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</si>
  <si>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</si>
  <si>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</si>
  <si>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</si>
  <si>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</si>
  <si>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</si>
  <si>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</si>
  <si>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</si>
  <si>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</si>
  <si>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</si>
  <si>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</si>
  <si>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</si>
  <si>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</si>
  <si>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</si>
  <si>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</si>
  <si>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</si>
  <si>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</si>
  <si>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</si>
  <si>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</si>
  <si>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</si>
  <si>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</si>
  <si>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</si>
  <si>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</si>
  <si>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</si>
  <si>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</si>
  <si>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</si>
  <si>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</si>
  <si>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</si>
  <si>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</si>
  <si>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</si>
  <si>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</si>
  <si>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</si>
  <si>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</si>
  <si>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</si>
  <si>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</si>
  <si>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</si>
  <si>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</si>
  <si>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</si>
  <si>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</si>
  <si>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</si>
  <si>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</si>
  <si>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</si>
  <si>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</si>
  <si>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</si>
  <si>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</si>
  <si>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</si>
  <si>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</si>
  <si>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</si>
  <si>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</si>
  <si>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</si>
  <si>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</si>
  <si>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</si>
  <si>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</si>
  <si>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</si>
  <si>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</si>
  <si>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</si>
  <si>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</si>
  <si>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</si>
  <si>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</si>
  <si>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</si>
  <si>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</si>
  <si>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</si>
  <si>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</si>
  <si>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</si>
  <si>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</si>
  <si>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</si>
  <si>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</si>
  <si>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</si>
  <si>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</si>
  <si>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</si>
  <si>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</si>
  <si>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</si>
  <si>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</si>
  <si>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</si>
  <si>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</si>
  <si>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</si>
  <si>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</si>
  <si>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</si>
  <si>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</si>
  <si>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</si>
  <si>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</si>
  <si>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</si>
  <si>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</si>
  <si>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</si>
  <si>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</si>
  <si>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</si>
  <si>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</si>
  <si>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</si>
  <si>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</si>
  <si>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</si>
  <si>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</si>
  <si>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</si>
  <si>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</si>
  <si>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</si>
  <si>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</si>
  <si>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</si>
  <si>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</si>
  <si>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</si>
  <si>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</si>
  <si>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</si>
  <si>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</si>
  <si>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</si>
  <si>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</si>
  <si>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</si>
  <si>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</si>
  <si>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</si>
  <si>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</si>
  <si>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</si>
  <si>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</si>
  <si>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</si>
  <si>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</si>
  <si>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</si>
  <si>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</si>
  <si>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</si>
  <si>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</si>
  <si>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</si>
  <si>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</si>
  <si>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</si>
  <si>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</si>
  <si>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</si>
  <si>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</si>
  <si>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</si>
  <si>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</si>
  <si>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</si>
  <si>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</si>
  <si>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</si>
  <si>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</si>
  <si>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</si>
  <si>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</si>
  <si>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</si>
  <si>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</si>
  <si>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</si>
  <si>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</si>
  <si>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</si>
  <si>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</si>
  <si>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</si>
  <si>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</si>
  <si>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</si>
  <si>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</si>
  <si>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</si>
  <si>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</si>
  <si>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</si>
  <si>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</si>
  <si>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</si>
  <si>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</si>
  <si>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</si>
  <si>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</si>
  <si>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</si>
  <si>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</si>
  <si>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</si>
  <si>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</si>
  <si>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</si>
  <si>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</si>
  <si>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</si>
  <si>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</si>
  <si>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</si>
  <si>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</si>
  <si>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</si>
  <si>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</si>
  <si>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</si>
  <si>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</si>
  <si>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</si>
  <si>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</si>
  <si>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</si>
  <si>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</si>
  <si>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</si>
  <si>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</si>
  <si>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</si>
  <si>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</si>
  <si>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</si>
  <si>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</si>
  <si>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</si>
  <si>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</si>
  <si>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</si>
  <si>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</si>
  <si>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</si>
  <si>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</si>
  <si>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</si>
  <si>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</si>
  <si>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</si>
  <si>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</si>
  <si>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</si>
  <si>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</si>
  <si>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</si>
  <si>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</si>
  <si>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</si>
  <si>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</si>
  <si>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</si>
  <si>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</si>
  <si>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</si>
  <si>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</si>
  <si>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</si>
  <si>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</si>
  <si>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</si>
  <si>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</si>
  <si>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</si>
  <si>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</si>
  <si>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</si>
  <si>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</si>
  <si>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</si>
  <si>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</si>
  <si>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</si>
  <si>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</si>
  <si>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</si>
  <si>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</si>
  <si>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</si>
  <si>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</si>
  <si>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</si>
  <si>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</si>
  <si>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</si>
  <si>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</si>
  <si>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</si>
  <si>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</si>
  <si>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</si>
  <si>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</si>
  <si>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</si>
  <si>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</si>
  <si>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</si>
  <si>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</si>
  <si>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</si>
  <si>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</si>
  <si>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</si>
  <si>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</si>
  <si>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</si>
  <si>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</si>
  <si>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</si>
  <si>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</si>
  <si>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</si>
  <si>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</si>
  <si>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</si>
  <si>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</si>
  <si>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</si>
  <si>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</si>
  <si>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</si>
  <si>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</si>
  <si>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</si>
  <si>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</si>
  <si>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</si>
  <si>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</si>
  <si>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</si>
  <si>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</si>
  <si>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</si>
  <si>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</si>
  <si>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</si>
  <si>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</si>
  <si>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</si>
  <si>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</si>
  <si>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</si>
  <si>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</si>
  <si>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</si>
  <si>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</si>
  <si>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</si>
  <si>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</si>
  <si>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</si>
  <si>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</si>
  <si>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</si>
  <si>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</si>
  <si>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</si>
  <si>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</si>
  <si>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</si>
  <si>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</si>
  <si>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</si>
  <si>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</si>
  <si>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</si>
  <si>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</si>
  <si>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</si>
  <si>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</si>
  <si>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</si>
  <si>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</si>
  <si>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</si>
  <si>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</si>
  <si>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</si>
  <si>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</si>
  <si>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</si>
  <si>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</si>
  <si>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</si>
  <si>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</si>
  <si>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</si>
  <si>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</si>
  <si>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</si>
  <si>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</si>
  <si>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</si>
  <si>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</si>
  <si>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</si>
  <si>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</si>
  <si>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</si>
  <si>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</si>
  <si>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</si>
  <si>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</si>
  <si>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</si>
  <si>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</si>
  <si>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</si>
  <si>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</si>
  <si>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</si>
  <si>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</si>
  <si>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</si>
  <si>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</si>
  <si>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</si>
  <si>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</si>
  <si>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</si>
  <si>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</si>
  <si>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</si>
  <si>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</si>
  <si>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</si>
  <si>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</si>
  <si>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</si>
  <si>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</si>
  <si>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</si>
  <si>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</si>
  <si>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</si>
  <si>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</si>
  <si>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</si>
  <si>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</si>
  <si>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</si>
  <si>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</si>
  <si>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</si>
  <si>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</si>
  <si>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</si>
  <si>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</si>
  <si>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</si>
  <si>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</si>
  <si>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</si>
  <si>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</si>
  <si>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</si>
  <si>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</si>
  <si>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</si>
  <si>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</si>
  <si>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</si>
  <si>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</si>
  <si>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</si>
  <si>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</si>
  <si>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</si>
  <si>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</si>
  <si>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</si>
  <si>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</si>
  <si>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</si>
  <si>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</si>
  <si>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</si>
  <si>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</si>
  <si>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</si>
  <si>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</si>
  <si>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</si>
  <si>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</si>
  <si>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</si>
  <si>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</si>
  <si>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</si>
  <si>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</si>
  <si>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</si>
  <si>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</si>
  <si>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</si>
  <si>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</si>
  <si>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</si>
  <si>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</si>
  <si>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</si>
  <si>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</si>
  <si>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</si>
  <si>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</si>
  <si>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</si>
  <si>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</si>
  <si>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</si>
  <si>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</si>
  <si>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</si>
  <si>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</si>
  <si>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</si>
  <si>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</si>
  <si>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</si>
  <si>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</si>
  <si>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</si>
  <si>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</si>
  <si>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</si>
  <si>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</si>
  <si>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</si>
  <si>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</si>
  <si>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</si>
  <si>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</si>
  <si>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</si>
  <si>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</si>
  <si>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</si>
  <si>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</si>
  <si>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</si>
  <si>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</si>
  <si>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</si>
  <si>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</si>
  <si>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</si>
  <si>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</si>
  <si>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</si>
  <si>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</si>
  <si>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</si>
  <si>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</si>
  <si>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</si>
  <si>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</si>
  <si>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</si>
  <si>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</si>
  <si>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</si>
  <si>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</si>
  <si>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</si>
  <si>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</si>
  <si>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</si>
  <si>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</si>
  <si>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</si>
  <si>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</si>
  <si>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</si>
  <si>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</si>
  <si>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</si>
  <si>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</si>
  <si>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</si>
  <si>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</si>
  <si>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</si>
  <si>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</si>
  <si>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</si>
  <si>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</si>
  <si>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</si>
  <si>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</si>
  <si>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</si>
  <si>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</si>
  <si>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</si>
  <si>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</si>
  <si>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</si>
  <si>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</si>
  <si>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</si>
  <si>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</si>
  <si>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</si>
  <si>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</si>
  <si>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</si>
  <si>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</si>
  <si>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</si>
  <si>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</si>
  <si>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</si>
  <si>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</si>
  <si>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</si>
  <si>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</si>
  <si>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</si>
  <si>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</si>
  <si>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</si>
  <si>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</si>
  <si>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</si>
  <si>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</si>
  <si>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</si>
  <si>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</si>
  <si>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</si>
  <si>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</si>
  <si>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</si>
  <si>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</si>
  <si>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</si>
  <si>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</si>
  <si>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</si>
  <si>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</si>
  <si>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</si>
  <si>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</si>
  <si>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</si>
  <si>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</si>
  <si>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</si>
  <si>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</si>
  <si>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</si>
  <si>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</si>
  <si>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</si>
  <si>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</si>
  <si>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</si>
  <si>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</si>
  <si>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</si>
  <si>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</si>
  <si>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</si>
  <si>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</si>
  <si>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</si>
  <si>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</si>
  <si>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</si>
  <si>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</si>
  <si>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</si>
  <si>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</si>
  <si>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</si>
  <si>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</si>
  <si>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</si>
  <si>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</si>
  <si>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</si>
  <si>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</si>
  <si>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</si>
  <si>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</si>
  <si>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</si>
  <si>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</si>
  <si>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</si>
  <si>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</si>
  <si>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</si>
  <si>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</si>
  <si>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</si>
  <si>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</si>
  <si>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</si>
  <si>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</si>
  <si>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</si>
  <si>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</si>
  <si>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</si>
  <si>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</si>
  <si>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</si>
  <si>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</si>
  <si>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</si>
  <si>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</si>
  <si>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</si>
  <si>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</si>
  <si>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</si>
  <si>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</si>
  <si>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</si>
  <si>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</si>
  <si>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</si>
  <si>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</si>
  <si>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</si>
  <si>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</si>
  <si>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</si>
  <si>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</si>
  <si>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</si>
  <si>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</si>
  <si>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</si>
  <si>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</si>
  <si>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</si>
  <si>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</si>
  <si>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</si>
  <si>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</si>
  <si>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</si>
  <si>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</si>
  <si>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</si>
  <si>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</si>
  <si>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</si>
  <si>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</si>
  <si>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</si>
  <si>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</si>
  <si>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</si>
  <si>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</si>
  <si>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</si>
  <si>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</si>
  <si>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</si>
  <si>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</si>
  <si>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</si>
  <si>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</si>
  <si>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</si>
  <si>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</si>
  <si>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</si>
  <si>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</si>
  <si>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</si>
  <si>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</si>
  <si>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</si>
  <si>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</si>
  <si>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</si>
  <si>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</si>
  <si>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</si>
  <si>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</si>
  <si>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</si>
  <si>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</si>
  <si>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</si>
  <si>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</si>
  <si>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</si>
  <si>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</si>
  <si>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</si>
  <si>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</si>
  <si>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</si>
  <si>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</si>
  <si>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</si>
  <si>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</si>
  <si>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</si>
  <si>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</si>
  <si>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</si>
  <si>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</si>
  <si>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</si>
  <si>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</si>
  <si>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</si>
  <si>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</si>
  <si>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</si>
  <si>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</si>
  <si>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</si>
  <si>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</si>
  <si>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</si>
  <si>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</si>
  <si>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</si>
  <si>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</si>
  <si>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</si>
  <si>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</si>
  <si>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</si>
  <si>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</si>
  <si>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</si>
  <si>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</si>
  <si>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</si>
  <si>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</si>
  <si>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</si>
  <si>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</si>
  <si>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</si>
  <si>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</si>
  <si>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</si>
  <si>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</si>
  <si>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</si>
  <si>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</si>
  <si>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</si>
  <si>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</si>
  <si>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</si>
  <si>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</si>
  <si>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</si>
  <si>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</si>
  <si>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</si>
  <si>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</si>
  <si>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</si>
  <si>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</si>
  <si>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</si>
  <si>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</si>
  <si>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</si>
  <si>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</si>
  <si>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</si>
  <si>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</si>
  <si>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</si>
  <si>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</si>
  <si>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</si>
  <si>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</si>
  <si>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</si>
  <si>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</si>
  <si>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</si>
  <si>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</si>
  <si>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</si>
  <si>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</si>
  <si>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</si>
  <si>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</si>
  <si>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</si>
  <si>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</si>
  <si>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</si>
  <si>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</si>
  <si>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</si>
  <si>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</si>
  <si>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</si>
  <si>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</si>
  <si>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</si>
  <si>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</si>
  <si>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</si>
  <si>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</si>
  <si>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</si>
  <si>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</si>
  <si>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</si>
  <si>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</si>
  <si>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</si>
  <si>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</si>
  <si>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</si>
  <si>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</si>
  <si>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</si>
  <si>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</si>
  <si>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</si>
  <si>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</si>
  <si>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</si>
  <si>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</si>
  <si>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</si>
  <si>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</si>
  <si>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</si>
  <si>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</si>
  <si>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</si>
  <si>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</si>
  <si>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</si>
  <si>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</si>
  <si>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</si>
  <si>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</si>
  <si>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</si>
  <si>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</si>
  <si>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</si>
  <si>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</si>
  <si>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</si>
  <si>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</si>
  <si>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</si>
  <si>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</si>
  <si>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</si>
  <si>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</si>
  <si>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</si>
  <si>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</si>
  <si>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</si>
  <si>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</si>
  <si>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</si>
  <si>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</si>
  <si>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</si>
  <si>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</si>
  <si>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</si>
  <si>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</si>
  <si>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</si>
  <si>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</si>
  <si>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</si>
  <si>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</si>
  <si>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</si>
  <si>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</si>
  <si>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</si>
  <si>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</si>
  <si>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</si>
  <si>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</si>
  <si>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</si>
  <si>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</si>
  <si>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</si>
  <si>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</si>
  <si>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</si>
  <si>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</si>
  <si>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</si>
  <si>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</si>
  <si>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</si>
  <si>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</si>
  <si>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</si>
  <si>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</si>
  <si>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</si>
  <si>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</si>
  <si>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</si>
  <si>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</si>
  <si>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</si>
  <si>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</si>
  <si>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</si>
  <si>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</si>
  <si>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</si>
  <si>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</si>
  <si>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</si>
  <si>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</si>
  <si>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</si>
  <si>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</si>
  <si>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</si>
  <si>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</si>
  <si>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</si>
  <si>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</si>
  <si>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</si>
  <si>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</si>
  <si>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</si>
  <si>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</si>
  <si>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</si>
  <si>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</si>
  <si>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</si>
  <si>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</si>
  <si>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</si>
  <si>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</si>
  <si>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</si>
  <si>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</si>
  <si>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</si>
  <si>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</si>
  <si>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</si>
  <si>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</si>
  <si>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</si>
  <si>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</si>
  <si>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</si>
  <si>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</si>
  <si>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</si>
  <si>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</si>
  <si>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</si>
  <si>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</si>
  <si>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</si>
  <si>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</si>
  <si>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</si>
  <si>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</si>
  <si>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</si>
  <si>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</si>
  <si>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</si>
  <si>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</si>
  <si>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</si>
  <si>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</si>
  <si>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</si>
  <si>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</si>
  <si>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</si>
  <si>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</si>
  <si>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</si>
  <si>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</si>
  <si>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</si>
  <si>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</si>
  <si>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</si>
  <si>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</si>
  <si>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</si>
  <si>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</si>
  <si>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</si>
  <si>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</si>
  <si>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</si>
  <si>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</si>
  <si>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</si>
  <si>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</si>
  <si>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</si>
  <si>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</si>
  <si>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</si>
  <si>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</si>
  <si>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</si>
  <si>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</si>
  <si>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</si>
  <si>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</si>
  <si>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</si>
  <si>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</si>
  <si>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</si>
  <si>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</si>
  <si>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</si>
  <si>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</si>
  <si>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</si>
  <si>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</si>
  <si>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</si>
  <si>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</si>
  <si>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</si>
  <si>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</si>
  <si>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</si>
  <si>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</si>
  <si>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</si>
  <si>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</si>
  <si>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</si>
  <si>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</si>
  <si>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</si>
  <si>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</si>
  <si>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</si>
  <si>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</si>
  <si>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</si>
  <si>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</si>
  <si>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</si>
  <si>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</si>
  <si>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</si>
  <si>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</si>
  <si>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</si>
  <si>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</si>
  <si>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</si>
  <si>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</si>
  <si>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</si>
  <si>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</si>
  <si>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</si>
  <si>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</si>
  <si>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</si>
  <si>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</si>
  <si>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</si>
  <si>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</si>
  <si>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</si>
  <si>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</si>
  <si>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</si>
  <si>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</si>
  <si>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</si>
  <si>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</si>
  <si>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</si>
  <si>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</si>
  <si>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</si>
  <si>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</si>
  <si>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</si>
  <si>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</si>
  <si>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</si>
  <si>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</si>
  <si>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</si>
  <si>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</si>
  <si>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</si>
  <si>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</si>
  <si>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</si>
  <si>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</si>
  <si>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</si>
  <si>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</si>
  <si>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</si>
  <si>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</si>
  <si>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</si>
  <si>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</si>
  <si>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</si>
  <si>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</si>
  <si>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</si>
  <si>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</si>
  <si>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</si>
  <si>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</si>
  <si>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</si>
  <si>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</si>
  <si>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</si>
  <si>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</si>
  <si>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</si>
  <si>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</si>
  <si>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</si>
  <si>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</si>
  <si>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</si>
  <si>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</si>
  <si>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</si>
  <si>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</si>
  <si>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</si>
  <si>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</si>
  <si>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</si>
  <si>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</si>
  <si>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</si>
  <si>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</si>
  <si>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</si>
  <si>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</si>
  <si>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</si>
  <si>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</si>
  <si>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</si>
  <si>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</si>
  <si>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</si>
  <si>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</si>
  <si>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</si>
  <si>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</si>
  <si>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</si>
  <si>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</si>
  <si>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</si>
  <si>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</si>
  <si>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</si>
  <si>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</si>
  <si>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</si>
  <si>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</si>
  <si>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</si>
  <si>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</si>
  <si>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</si>
  <si>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</si>
  <si>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</si>
  <si>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</si>
  <si>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</si>
  <si>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</si>
  <si>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</si>
  <si>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</si>
  <si>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</si>
  <si>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</si>
  <si>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</si>
  <si>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</si>
  <si>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</si>
  <si>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</si>
  <si>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</si>
  <si>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</si>
  <si>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</si>
  <si>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</si>
  <si>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</si>
  <si>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</si>
  <si>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</si>
  <si>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</si>
  <si>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</si>
  <si>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</si>
  <si>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</si>
  <si>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</si>
  <si>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</si>
  <si>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</si>
  <si>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</si>
  <si>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</si>
  <si>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</si>
  <si>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</si>
  <si>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</si>
  <si>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</si>
  <si>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</si>
  <si>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</si>
  <si>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</si>
  <si>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</si>
  <si>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</si>
  <si>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</si>
  <si>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</si>
  <si>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</si>
  <si>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</si>
  <si>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</si>
  <si>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</si>
  <si>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</si>
  <si>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</si>
  <si>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</si>
  <si>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</si>
  <si>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</si>
  <si>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</si>
  <si>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</si>
  <si>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</si>
  <si>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</si>
  <si>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</si>
  <si>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</si>
  <si>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</si>
  <si>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</si>
  <si>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</si>
  <si>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</si>
  <si>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</si>
  <si>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</si>
  <si>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</si>
  <si>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</si>
  <si>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</si>
  <si>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</si>
  <si>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</si>
  <si>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</si>
  <si>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</si>
  <si>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</si>
  <si>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</si>
  <si>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</si>
  <si>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</si>
  <si>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</si>
  <si>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</si>
  <si>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</si>
  <si>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</si>
  <si>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</si>
  <si>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</si>
  <si>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</si>
  <si>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</si>
  <si>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</si>
  <si>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</si>
  <si>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</si>
  <si>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</si>
  <si>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</si>
  <si>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</si>
  <si>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</si>
  <si>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</si>
  <si>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</si>
  <si>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</si>
  <si>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</si>
  <si>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</si>
  <si>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</si>
  <si>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</si>
  <si>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</si>
  <si>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</si>
  <si>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</si>
  <si>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</si>
  <si>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</si>
  <si>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</si>
  <si>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</si>
  <si>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</si>
  <si>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</si>
  <si>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</si>
  <si>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</si>
  <si>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</si>
  <si>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</si>
  <si>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</si>
  <si>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</si>
  <si>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</si>
  <si>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</si>
  <si>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</si>
  <si>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</si>
  <si>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</si>
  <si>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</si>
  <si>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</si>
  <si>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</si>
  <si>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</si>
  <si>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</si>
  <si>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</si>
  <si>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</si>
  <si>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</si>
  <si>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</si>
  <si>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</si>
  <si>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</si>
  <si>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</si>
  <si>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</si>
  <si>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</si>
  <si>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</si>
  <si>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</si>
  <si>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</si>
  <si>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</si>
  <si>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</si>
  <si>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</si>
  <si>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</si>
  <si>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</si>
  <si>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</si>
  <si>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</si>
  <si>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</si>
  <si>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</si>
  <si>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</si>
  <si>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</si>
  <si>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</si>
  <si>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</si>
  <si>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</si>
  <si>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</si>
  <si>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</si>
  <si>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</si>
  <si>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</si>
  <si>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</si>
  <si>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</si>
  <si>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</si>
  <si>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</si>
  <si>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</si>
  <si>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</si>
  <si>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</si>
  <si>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</si>
  <si>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</si>
  <si>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</si>
  <si>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</si>
  <si>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</si>
  <si>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</si>
  <si>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</si>
  <si>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</si>
  <si>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</si>
  <si>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</si>
  <si>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</si>
  <si>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</si>
  <si>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</si>
  <si>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</si>
  <si>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</si>
  <si>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</si>
  <si>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</si>
  <si>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</si>
  <si>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</si>
  <si>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</si>
  <si>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</si>
  <si>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</si>
  <si>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</si>
  <si>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</si>
  <si>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</si>
  <si>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</si>
  <si>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</si>
  <si>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</si>
  <si>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</si>
  <si>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</si>
  <si>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</si>
  <si>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</si>
  <si>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</si>
  <si>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</si>
  <si>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</si>
  <si>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</si>
  <si>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</si>
  <si>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</si>
  <si>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</si>
  <si>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</si>
  <si>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</si>
  <si>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</si>
  <si>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</si>
  <si>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</si>
  <si>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</si>
  <si>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</si>
  <si>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</si>
  <si>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</si>
  <si>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</si>
  <si>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</si>
  <si>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</si>
  <si>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</si>
  <si>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</si>
  <si>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</si>
  <si>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</si>
  <si>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</si>
  <si>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</si>
  <si>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</si>
  <si>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</si>
  <si>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</si>
  <si>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</si>
  <si>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</si>
  <si>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</si>
  <si>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</si>
  <si>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</si>
  <si>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</si>
  <si>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</si>
  <si>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</si>
  <si>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</si>
  <si>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</si>
  <si>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</si>
  <si>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</si>
  <si>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</si>
  <si>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</si>
  <si>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</si>
  <si>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</si>
  <si>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</si>
  <si>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</si>
  <si>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</si>
  <si>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</si>
  <si>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</si>
  <si>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</si>
  <si>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</si>
  <si>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</si>
  <si>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</si>
  <si>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</si>
  <si>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</si>
  <si>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</si>
  <si>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</si>
  <si>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</si>
  <si>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</si>
  <si>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</si>
  <si>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</si>
  <si>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</si>
  <si>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</si>
  <si>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</si>
  <si>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</si>
  <si>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</si>
  <si>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</si>
  <si>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</si>
  <si>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</si>
  <si>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</si>
  <si>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</si>
  <si>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</si>
  <si>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</si>
  <si>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</si>
  <si>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</si>
  <si>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</si>
  <si>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</si>
  <si>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</si>
  <si>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</si>
  <si>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</si>
  <si>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</si>
  <si>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</si>
  <si>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</si>
  <si>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</si>
  <si>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</si>
  <si>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</si>
  <si>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</si>
  <si>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</si>
  <si>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</si>
  <si>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</si>
  <si>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</si>
  <si>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</si>
  <si>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</si>
  <si>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</si>
  <si>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</si>
  <si>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</si>
  <si>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</si>
  <si>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</si>
  <si>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</si>
  <si>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</si>
  <si>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</si>
  <si>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</si>
  <si>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</si>
  <si>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</si>
  <si>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</si>
  <si>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</si>
  <si>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</si>
  <si>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</si>
  <si>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</si>
  <si>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</si>
  <si>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</si>
  <si>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</si>
  <si>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</si>
  <si>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</si>
  <si>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</si>
  <si>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</si>
  <si>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</si>
  <si>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</si>
  <si>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</si>
  <si>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</si>
  <si>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</si>
  <si>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</si>
  <si>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</si>
  <si>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</si>
  <si>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</si>
  <si>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</si>
  <si>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</si>
  <si>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</si>
  <si>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</si>
  <si>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</si>
  <si>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</si>
  <si>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</si>
  <si>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</si>
  <si>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</si>
  <si>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</si>
  <si>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</si>
  <si>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</si>
  <si>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</si>
  <si>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</si>
  <si>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</si>
  <si>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</si>
  <si>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</si>
  <si>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</si>
  <si>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</si>
  <si>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</si>
  <si>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</si>
  <si>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</si>
  <si>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</si>
  <si>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</si>
  <si>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</si>
  <si>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</si>
  <si>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</si>
  <si>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</si>
  <si>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</si>
  <si>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</si>
  <si>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</si>
  <si>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</si>
  <si>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</si>
  <si>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</si>
  <si>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</si>
  <si>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</si>
  <si>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</si>
  <si>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</si>
  <si>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</si>
  <si>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</si>
  <si>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</si>
  <si>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</si>
  <si>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</si>
  <si>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</si>
  <si>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</si>
  <si>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</si>
  <si>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</si>
  <si>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</si>
  <si>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</si>
  <si>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</si>
  <si>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</si>
  <si>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</si>
  <si>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</si>
  <si>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</si>
  <si>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</si>
  <si>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</si>
  <si>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</si>
  <si>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</si>
  <si>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</si>
  <si>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</si>
  <si>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</si>
  <si>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</si>
  <si>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</si>
  <si>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</si>
  <si>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</si>
  <si>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</si>
  <si>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</si>
  <si>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</si>
  <si>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</si>
  <si>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</si>
  <si>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</si>
  <si>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</si>
  <si>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</si>
  <si>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</si>
  <si>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</si>
  <si>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</si>
  <si>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</si>
  <si>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</si>
  <si>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</si>
  <si>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</si>
  <si>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</si>
  <si>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</si>
  <si>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</si>
  <si>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</si>
  <si>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</si>
  <si>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</si>
  <si>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</si>
  <si>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</si>
  <si>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</si>
  <si>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</si>
  <si>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</si>
  <si>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</si>
  <si>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</si>
  <si>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</si>
  <si>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</si>
  <si>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</si>
  <si>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</si>
  <si>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</si>
  <si>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</si>
  <si>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</si>
  <si>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</si>
  <si>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</si>
  <si>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</si>
  <si>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</si>
  <si>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</si>
  <si>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</si>
  <si>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</si>
  <si>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</si>
  <si>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</si>
  <si>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</si>
  <si>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</si>
  <si>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</si>
  <si>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</si>
  <si>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</si>
  <si>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</si>
  <si>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</si>
  <si>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</si>
  <si>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</si>
  <si>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</si>
  <si>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</si>
  <si>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</si>
  <si>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</si>
  <si>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</si>
  <si>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</si>
  <si>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</si>
  <si>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</si>
  <si>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</si>
  <si>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</si>
  <si>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</si>
  <si>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</si>
  <si>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</si>
  <si>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</si>
  <si>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</si>
  <si>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</si>
  <si>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</si>
  <si>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</si>
  <si>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</si>
  <si>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</si>
  <si>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</si>
  <si>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</si>
  <si>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</si>
  <si>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</si>
  <si>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</si>
  <si>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</si>
  <si>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</si>
  <si>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</si>
  <si>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</si>
  <si>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</si>
  <si>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</si>
  <si>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</si>
  <si>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</si>
  <si>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</si>
  <si>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</si>
  <si>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</si>
  <si>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</si>
  <si>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</si>
  <si>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</si>
  <si>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</si>
  <si>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</si>
  <si>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</si>
  <si>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</si>
  <si>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</si>
  <si>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</si>
  <si>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</si>
  <si>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</si>
  <si>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</si>
  <si>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</si>
  <si>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</si>
  <si>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</si>
  <si>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</si>
  <si>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</si>
  <si>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</si>
  <si>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</si>
  <si>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</si>
  <si>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</si>
  <si>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</si>
  <si>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</si>
  <si>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</si>
  <si>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</si>
  <si>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</si>
  <si>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</si>
  <si>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</si>
  <si>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</si>
  <si>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</si>
  <si>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</si>
  <si>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</si>
  <si>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</si>
  <si>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</si>
  <si>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</si>
  <si>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</si>
  <si>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</si>
  <si>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</si>
  <si>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</si>
  <si>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</si>
  <si>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</si>
  <si>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</si>
  <si>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</si>
  <si>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</si>
  <si>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</si>
  <si>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</si>
  <si>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</si>
  <si>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</si>
  <si>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</si>
  <si>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</si>
  <si>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</si>
  <si>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</si>
  <si>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</si>
  <si>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</si>
  <si>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</si>
  <si>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</si>
  <si>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</si>
  <si>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</si>
  <si>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</si>
  <si>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</si>
  <si>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</si>
  <si>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</si>
  <si>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</si>
  <si>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</si>
  <si>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</si>
  <si>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</si>
  <si>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</si>
  <si>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</si>
  <si>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</si>
  <si>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</si>
  <si>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</si>
  <si>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</si>
  <si>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</si>
  <si>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</si>
  <si>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</si>
  <si>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</si>
  <si>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</si>
  <si>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</si>
  <si>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</si>
  <si>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</si>
  <si>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</si>
  <si>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</si>
  <si>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</si>
  <si>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</si>
  <si>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</si>
  <si>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</si>
  <si>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</si>
  <si>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</si>
  <si>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</si>
  <si>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</si>
  <si>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</si>
  <si>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</si>
  <si>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</si>
  <si>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</si>
  <si>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</si>
  <si>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</si>
  <si>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</si>
  <si>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</si>
  <si>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</si>
  <si>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</si>
  <si>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</si>
  <si>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</si>
  <si>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</si>
  <si>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</si>
  <si>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</si>
  <si>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</si>
  <si>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</si>
  <si>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</si>
  <si>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</si>
  <si>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</si>
  <si>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</si>
  <si>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</si>
  <si>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</si>
  <si>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</si>
  <si>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</si>
  <si>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</si>
  <si>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</si>
  <si>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</si>
  <si>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</si>
  <si>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</si>
  <si>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</si>
  <si>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</si>
  <si>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</si>
  <si>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</si>
  <si>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</si>
  <si>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</si>
  <si>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</si>
  <si>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</si>
  <si>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</si>
  <si>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</si>
  <si>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</si>
  <si>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</si>
  <si>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</si>
  <si>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</si>
  <si>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</si>
  <si>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</si>
  <si>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</si>
  <si>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</si>
  <si>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</si>
  <si>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</si>
  <si>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</si>
  <si>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</si>
  <si>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</si>
  <si>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</si>
  <si>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</si>
  <si>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</si>
  <si>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</si>
  <si>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</si>
  <si>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</si>
  <si>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</si>
  <si>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</si>
  <si>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</si>
  <si>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</si>
  <si>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</si>
  <si>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</si>
  <si>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</si>
  <si>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</si>
  <si>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</si>
  <si>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</si>
  <si>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</si>
  <si>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</si>
  <si>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</si>
  <si>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</si>
  <si>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</si>
  <si>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</si>
  <si>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</si>
  <si>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</si>
  <si>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</si>
  <si>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</si>
  <si>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</si>
  <si>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</si>
  <si>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</si>
  <si>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</si>
  <si>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</si>
  <si>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</si>
  <si>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</si>
  <si>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</si>
  <si>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</si>
  <si>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</si>
  <si>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</si>
  <si>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</si>
  <si>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</si>
  <si>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</si>
  <si>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</si>
  <si>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</si>
  <si>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</si>
  <si>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</si>
  <si>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</si>
  <si>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</si>
  <si>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</si>
  <si>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</si>
  <si>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</si>
  <si>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</si>
  <si>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</si>
  <si>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</si>
  <si>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</si>
  <si>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</si>
  <si>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</si>
  <si>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</si>
  <si>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</si>
  <si>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</si>
  <si>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</si>
  <si>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</si>
  <si>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</si>
  <si>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</si>
  <si>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</si>
  <si>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</si>
  <si>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</si>
  <si>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</si>
  <si>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</si>
  <si>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</si>
  <si>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</si>
  <si>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</si>
  <si>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</si>
  <si>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</si>
  <si>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</si>
  <si>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</si>
  <si>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</si>
  <si>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</si>
  <si>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</si>
  <si>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</si>
  <si>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</si>
  <si>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</si>
  <si>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</si>
  <si>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</si>
  <si>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</si>
  <si>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</si>
  <si>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</si>
  <si>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</si>
  <si>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</si>
  <si>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</si>
  <si>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</si>
  <si>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</si>
  <si>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</si>
  <si>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</si>
  <si>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</si>
  <si>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</si>
  <si>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</si>
  <si>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</si>
  <si>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</si>
  <si>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</si>
  <si>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</si>
  <si>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</si>
  <si>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</si>
  <si>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</si>
  <si>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</si>
  <si>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</si>
  <si>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</si>
  <si>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</si>
  <si>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</si>
  <si>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</si>
  <si>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</si>
  <si>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</si>
  <si>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</si>
  <si>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</si>
  <si>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</si>
  <si>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</si>
  <si>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</si>
  <si>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</si>
  <si>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</si>
  <si>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</si>
  <si>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</si>
  <si>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</si>
  <si>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</si>
  <si>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</si>
  <si>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</si>
  <si>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</si>
  <si>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</si>
  <si>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</si>
  <si>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</si>
  <si>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</si>
  <si>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</si>
  <si>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</si>
  <si>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</si>
  <si>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</si>
  <si>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</si>
  <si>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</si>
  <si>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</si>
  <si>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</si>
  <si>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</si>
  <si>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</si>
  <si>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</si>
  <si>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</si>
  <si>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</si>
  <si>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</si>
  <si>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</si>
  <si>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</si>
  <si>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</si>
  <si>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</si>
  <si>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</si>
  <si>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</si>
  <si>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</si>
  <si>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</si>
  <si>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</si>
  <si>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</si>
  <si>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</si>
  <si>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</si>
  <si>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</si>
  <si>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</si>
  <si>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</si>
  <si>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</si>
  <si>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</si>
  <si>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</si>
  <si>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</si>
  <si>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</si>
  <si>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</si>
  <si>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</si>
  <si>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</si>
  <si>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</si>
  <si>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</si>
  <si>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</si>
  <si>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</si>
  <si>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</si>
  <si>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</si>
  <si>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</si>
  <si>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</si>
  <si>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</si>
  <si>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</si>
  <si>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</si>
  <si>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</si>
  <si>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</si>
  <si>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</si>
  <si>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</si>
  <si>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</si>
  <si>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</si>
  <si>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</si>
  <si>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</si>
  <si>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</si>
  <si>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</si>
  <si>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</si>
  <si>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</si>
  <si>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</si>
  <si>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</si>
  <si>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</si>
  <si>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</si>
  <si>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</si>
  <si>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</si>
  <si>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</si>
  <si>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</si>
  <si>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</si>
  <si>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</si>
  <si>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</si>
  <si>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</si>
  <si>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</si>
  <si>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</si>
  <si>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</si>
  <si>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</si>
  <si>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</si>
  <si>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</si>
  <si>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</si>
  <si>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</si>
  <si>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</si>
  <si>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</si>
  <si>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</si>
  <si>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</si>
  <si>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</si>
  <si>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</si>
  <si>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</si>
  <si>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</si>
  <si>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</si>
  <si>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</si>
  <si>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</si>
  <si>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</si>
  <si>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</si>
  <si>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</si>
  <si>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</si>
  <si>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</si>
  <si>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</si>
  <si>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</si>
  <si>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</si>
  <si>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</si>
  <si>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</si>
  <si>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</si>
  <si>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</si>
  <si>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</si>
  <si>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</si>
  <si>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</si>
  <si>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</si>
  <si>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</si>
  <si>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</si>
  <si>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</si>
  <si>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</si>
  <si>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</si>
  <si>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</si>
  <si>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</si>
  <si>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</si>
  <si>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</si>
  <si>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</si>
  <si>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</si>
  <si>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</si>
  <si>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</si>
  <si>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</si>
  <si>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</si>
  <si>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</si>
  <si>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</si>
  <si>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</si>
  <si>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</si>
  <si>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</si>
  <si>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</si>
  <si>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</si>
  <si>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</si>
  <si>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</si>
  <si>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</si>
  <si>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</si>
  <si>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</si>
  <si>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</si>
  <si>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</si>
  <si>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</si>
  <si>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</si>
  <si>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</si>
  <si>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</si>
  <si>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</si>
  <si>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</si>
  <si>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</si>
  <si>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</si>
  <si>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</si>
  <si>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</si>
  <si>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</si>
  <si>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</si>
  <si>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</si>
  <si>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</si>
  <si>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</si>
  <si>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</si>
  <si>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</si>
  <si>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</si>
  <si>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</si>
  <si>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</si>
  <si>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</si>
  <si>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</si>
  <si>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</si>
  <si>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</si>
  <si>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</si>
  <si>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</si>
  <si>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</si>
  <si>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</si>
  <si>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</si>
  <si>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</si>
  <si>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</si>
  <si>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</si>
  <si>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</si>
  <si>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</si>
  <si>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</si>
  <si>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</si>
  <si>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</si>
  <si>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</si>
  <si>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</si>
  <si>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</si>
  <si>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</si>
  <si>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</si>
  <si>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</si>
  <si>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</si>
  <si>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</si>
  <si>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</si>
  <si>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</si>
  <si>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</si>
  <si>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</si>
  <si>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</si>
  <si>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</si>
  <si>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</si>
  <si>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</si>
  <si>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</si>
  <si>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</si>
  <si>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</si>
  <si>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</si>
  <si>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</si>
  <si>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</si>
  <si>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</si>
  <si>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</si>
  <si>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</si>
  <si>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</si>
  <si>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</si>
  <si>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</si>
  <si>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</si>
  <si>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</si>
  <si>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</si>
  <si>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</si>
  <si>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</si>
  <si>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</si>
  <si>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</si>
  <si>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</si>
  <si>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</si>
  <si>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</si>
  <si>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</si>
  <si>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</si>
  <si>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</si>
  <si>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</si>
  <si>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</si>
  <si>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</si>
  <si>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</si>
  <si>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</si>
  <si>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</si>
  <si>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</si>
  <si>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</si>
  <si>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</si>
  <si>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</si>
  <si>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</si>
  <si>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</si>
  <si>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</si>
  <si>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</si>
  <si>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</si>
  <si>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</si>
  <si>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</si>
  <si>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</si>
  <si>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</si>
  <si>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</si>
  <si>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</si>
  <si>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</si>
  <si>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</si>
  <si>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</si>
  <si>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</si>
  <si>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</si>
  <si>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</si>
  <si>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</si>
  <si>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</si>
  <si>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</si>
  <si>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</si>
  <si>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</si>
  <si>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</si>
  <si>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</si>
  <si>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</si>
  <si>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</si>
  <si>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</si>
  <si>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</si>
  <si>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</si>
  <si>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</si>
  <si>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</si>
  <si>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</si>
  <si>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</si>
  <si>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</si>
  <si>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</si>
  <si>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</si>
  <si>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</si>
  <si>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</si>
  <si>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</si>
  <si>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</si>
  <si>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</si>
  <si>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</si>
  <si>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</si>
  <si>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</si>
  <si>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</si>
  <si>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</si>
  <si>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</si>
  <si>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</si>
  <si>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</si>
  <si>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</si>
  <si>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</si>
  <si>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</si>
  <si>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</si>
  <si>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</si>
  <si>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</si>
  <si>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</si>
  <si>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</si>
  <si>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</si>
  <si>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</si>
  <si>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</si>
  <si>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</si>
  <si>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</si>
  <si>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</si>
  <si>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</si>
  <si>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</si>
  <si>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</si>
  <si>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</si>
  <si>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</si>
  <si>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</si>
  <si>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</si>
  <si>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</si>
  <si>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</si>
  <si>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</si>
  <si>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</si>
  <si>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</si>
  <si>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</si>
  <si>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</si>
  <si>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</si>
  <si>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</si>
  <si>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</si>
  <si>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</si>
  <si>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</si>
  <si>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</si>
  <si>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</si>
  <si>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</si>
  <si>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</si>
  <si>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</si>
  <si>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</si>
  <si>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</si>
  <si>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</si>
  <si>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</si>
  <si>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</si>
  <si>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</si>
  <si>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</si>
  <si>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</si>
  <si>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</si>
  <si>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</si>
  <si>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</si>
  <si>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</si>
  <si>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</si>
  <si>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</si>
  <si>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</si>
  <si>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</si>
  <si>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</si>
  <si>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</si>
  <si>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</si>
  <si>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</si>
  <si>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</si>
  <si>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</si>
  <si>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</si>
  <si>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</si>
  <si>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</si>
  <si>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</si>
  <si>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</si>
  <si>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</si>
  <si>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</si>
  <si>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</si>
  <si>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</si>
  <si>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</si>
  <si>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</si>
  <si>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</si>
  <si>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</si>
  <si>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</si>
  <si>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</si>
  <si>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</si>
  <si>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</si>
  <si>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</si>
  <si>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</si>
  <si>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</si>
  <si>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</si>
  <si>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</si>
  <si>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</si>
  <si>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</si>
  <si>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</si>
  <si>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</si>
  <si>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</si>
  <si>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</si>
  <si>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</si>
  <si>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</si>
  <si>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</si>
  <si>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</si>
  <si>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</si>
  <si>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</si>
  <si>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</si>
  <si>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</si>
  <si>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</si>
  <si>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</si>
  <si>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</si>
  <si>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</si>
  <si>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</si>
  <si>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</si>
  <si>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</si>
  <si>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</si>
  <si>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</si>
  <si>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</si>
  <si>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</si>
  <si>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</si>
  <si>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</si>
  <si>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</si>
  <si>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</si>
  <si>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</si>
  <si>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</si>
  <si>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</si>
  <si>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</si>
  <si>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</si>
  <si>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</si>
  <si>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</si>
  <si>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</si>
  <si>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</si>
  <si>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</si>
  <si>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</si>
  <si>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</si>
  <si>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</si>
  <si>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</si>
  <si>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</si>
  <si>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</si>
  <si>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</si>
  <si>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</si>
  <si>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</si>
  <si>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</si>
  <si>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</si>
  <si>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</si>
  <si>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</si>
  <si>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</si>
  <si>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</si>
  <si>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</si>
  <si>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</si>
  <si>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</si>
  <si>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</si>
  <si>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</si>
  <si>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</si>
  <si>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</si>
  <si>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</si>
  <si>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</si>
  <si>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</si>
  <si>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</si>
  <si>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</si>
  <si>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</si>
  <si>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</si>
  <si>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</si>
  <si>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</si>
  <si>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</si>
  <si>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</si>
  <si>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</si>
  <si>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</si>
  <si>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</si>
  <si>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</si>
  <si>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</si>
  <si>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</si>
  <si>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</si>
  <si>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</si>
  <si>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</si>
  <si>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</si>
  <si>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</si>
  <si>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</si>
  <si>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</si>
  <si>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</si>
  <si>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</si>
  <si>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</si>
  <si>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</si>
  <si>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</si>
  <si>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</si>
  <si>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</si>
  <si>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</si>
  <si>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</si>
  <si>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</si>
  <si>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</si>
  <si>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</si>
  <si>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</si>
  <si>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</si>
  <si>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</si>
  <si>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</si>
  <si>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</si>
  <si>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</si>
  <si>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</si>
  <si>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</si>
  <si>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</si>
  <si>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</si>
  <si>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</si>
  <si>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</si>
  <si>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</si>
  <si>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</si>
  <si>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</si>
  <si>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</si>
  <si>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</si>
  <si>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</si>
  <si>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</si>
  <si>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</si>
  <si>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</si>
  <si>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</si>
  <si>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</si>
  <si>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</si>
  <si>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</si>
  <si>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</si>
  <si>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</si>
  <si>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</si>
  <si>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</si>
  <si>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</si>
  <si>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</si>
  <si>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</si>
  <si>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</si>
  <si>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</si>
  <si>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</si>
  <si>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</si>
  <si>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</si>
  <si>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</si>
  <si>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</si>
  <si>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</si>
  <si>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</si>
  <si>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</si>
  <si>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</si>
  <si>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</si>
  <si>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</si>
  <si>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</si>
  <si>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</si>
  <si>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</si>
  <si>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</si>
  <si>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</si>
  <si>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</si>
  <si>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</si>
  <si>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</si>
  <si>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</si>
  <si>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</si>
  <si>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</si>
  <si>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</si>
  <si>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</si>
  <si>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</si>
  <si>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</si>
  <si>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</si>
  <si>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</si>
  <si>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</si>
  <si>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</si>
  <si>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</si>
  <si>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</si>
  <si>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</si>
  <si>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</si>
  <si>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</si>
  <si>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</si>
  <si>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</si>
  <si>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</si>
  <si>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</si>
  <si>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</si>
  <si>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</si>
  <si>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</si>
  <si>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</si>
  <si>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</si>
  <si>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</si>
  <si>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</si>
  <si>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</si>
  <si>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</si>
  <si>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</si>
  <si>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</si>
  <si>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</si>
  <si>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</si>
  <si>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</si>
  <si>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</si>
  <si>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</si>
  <si>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</si>
  <si>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</si>
  <si>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</si>
  <si>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</si>
  <si>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</si>
  <si>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</si>
  <si>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</si>
  <si>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</si>
  <si>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</si>
  <si>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</si>
  <si>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</si>
  <si>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</si>
  <si>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</si>
  <si>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</si>
  <si>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</si>
  <si>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</si>
  <si>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</si>
  <si>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</si>
  <si>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</si>
  <si>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</si>
  <si>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</si>
  <si>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</si>
  <si>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</si>
  <si>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</si>
  <si>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</si>
  <si>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</si>
  <si>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</si>
  <si>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</si>
  <si>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</si>
  <si>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</si>
  <si>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</si>
  <si>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</si>
  <si>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</si>
  <si>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</si>
  <si>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</si>
  <si>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</si>
  <si>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</si>
  <si>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</si>
  <si>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</si>
  <si>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</si>
  <si>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</si>
  <si>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</si>
  <si>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</si>
  <si>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</si>
  <si>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</si>
  <si>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</si>
  <si>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</si>
  <si>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</si>
  <si>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</si>
  <si>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</si>
  <si>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</si>
  <si>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</si>
  <si>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</si>
  <si>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</si>
  <si>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</si>
  <si>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</si>
  <si>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</si>
  <si>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</si>
  <si>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</si>
  <si>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</si>
  <si>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</si>
  <si>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</si>
  <si>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</si>
  <si>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</si>
  <si>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</si>
  <si>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</si>
  <si>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</si>
  <si>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</si>
  <si>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</si>
  <si>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</si>
  <si>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</si>
  <si>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</si>
  <si>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</si>
  <si>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</si>
  <si>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</si>
  <si>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</si>
  <si>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</si>
  <si>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</si>
  <si>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</si>
  <si>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</si>
  <si>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</si>
  <si>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</si>
  <si>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</si>
  <si>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</si>
  <si>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</si>
  <si>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</si>
  <si>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</si>
  <si>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</si>
  <si>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</si>
  <si>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</si>
  <si>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</si>
  <si>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</si>
  <si>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</si>
  <si>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</si>
  <si>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</si>
  <si>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</si>
  <si>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</si>
  <si>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</si>
  <si>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</si>
  <si>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</si>
  <si>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</si>
  <si>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</si>
  <si>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</si>
  <si>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</si>
  <si>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</si>
  <si>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</si>
  <si>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</si>
  <si>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</si>
  <si>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</si>
  <si>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</si>
  <si>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</si>
  <si>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</si>
  <si>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</si>
  <si>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</si>
  <si>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</si>
  <si>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</si>
  <si>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</si>
  <si>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</si>
  <si>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</si>
  <si>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</si>
  <si>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</si>
  <si>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</si>
  <si>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</si>
  <si>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</si>
  <si>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</si>
  <si>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</si>
  <si>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</si>
  <si>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</si>
  <si>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</si>
  <si>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</si>
  <si>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</si>
  <si>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</si>
  <si>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</si>
  <si>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</si>
  <si>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</si>
  <si>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</si>
  <si>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</si>
  <si>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</si>
  <si>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</si>
  <si>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</si>
  <si>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</si>
  <si>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</si>
  <si>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</si>
  <si>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</si>
  <si>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</si>
  <si>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</si>
  <si>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</si>
  <si>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</si>
  <si>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</si>
  <si>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</si>
  <si>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</si>
  <si>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</si>
  <si>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</si>
  <si>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</si>
  <si>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</si>
  <si>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</si>
  <si>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</si>
  <si>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</si>
  <si>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</si>
  <si>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</si>
  <si>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</si>
  <si>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</si>
  <si>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</si>
  <si>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</si>
  <si>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</si>
  <si>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</si>
  <si>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</si>
  <si>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</si>
  <si>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</si>
  <si>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</si>
  <si>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</si>
  <si>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</si>
  <si>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</si>
  <si>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</si>
  <si>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</si>
  <si>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</si>
  <si>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</si>
  <si>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</si>
  <si>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</si>
  <si>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</si>
  <si>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</si>
  <si>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</si>
  <si>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</si>
  <si>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</si>
  <si>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</si>
  <si>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</si>
  <si>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</si>
  <si>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</si>
  <si>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</si>
  <si>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</si>
  <si>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</si>
  <si>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</si>
  <si>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</si>
  <si>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</si>
  <si>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</si>
  <si>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</si>
  <si>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</si>
  <si>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</si>
  <si>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</si>
  <si>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</si>
  <si>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</si>
  <si>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</si>
  <si>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</si>
  <si>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</si>
  <si>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</si>
  <si>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</si>
  <si>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</si>
  <si>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</si>
  <si>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</si>
  <si>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</si>
  <si>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</si>
  <si>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</si>
  <si>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</si>
  <si>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</si>
  <si>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</si>
  <si>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</si>
  <si>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</si>
  <si>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</si>
  <si>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</si>
  <si>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</si>
  <si>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</si>
  <si>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</si>
  <si>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</si>
  <si>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</si>
  <si>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</si>
  <si>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</si>
  <si>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</si>
  <si>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</si>
  <si>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</si>
  <si>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</si>
  <si>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</si>
  <si>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</si>
  <si>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</si>
  <si>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</si>
  <si>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</si>
  <si>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</si>
  <si>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</si>
  <si>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</si>
  <si>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</si>
  <si>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</si>
  <si>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</si>
  <si>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</si>
  <si>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</si>
  <si>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</si>
  <si>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</si>
  <si>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</si>
  <si>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</si>
  <si>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</si>
  <si>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</si>
  <si>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</si>
  <si>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</si>
  <si>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</si>
  <si>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</si>
  <si>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</si>
  <si>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</si>
  <si>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</si>
  <si>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</si>
  <si>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</si>
  <si>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</si>
  <si>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</si>
  <si>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</si>
  <si>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</si>
  <si>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</si>
  <si>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</si>
  <si>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</si>
  <si>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</si>
  <si>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</si>
  <si>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</si>
  <si>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</si>
  <si>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</si>
  <si>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</si>
  <si>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</si>
  <si>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</si>
  <si>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</si>
  <si>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</si>
  <si>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</si>
  <si>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</si>
  <si>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</si>
  <si>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</si>
  <si>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</si>
  <si>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</si>
  <si>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</si>
  <si>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</si>
  <si>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</si>
  <si>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</si>
  <si>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</si>
  <si>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</si>
  <si>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</si>
  <si>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</si>
  <si>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</si>
  <si>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</si>
  <si>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</si>
  <si>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</si>
  <si>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</si>
  <si>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</si>
  <si>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</si>
  <si>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</si>
  <si>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</si>
  <si>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</si>
  <si>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</si>
  <si>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</si>
  <si>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</si>
  <si>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</si>
  <si>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</si>
  <si>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</si>
  <si>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</si>
  <si>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</si>
  <si>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</si>
  <si>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</si>
  <si>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</si>
  <si>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</si>
  <si>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</si>
  <si>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</si>
  <si>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</si>
  <si>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</si>
  <si>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</si>
  <si>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</si>
  <si>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</si>
  <si>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</si>
  <si>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</si>
  <si>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</si>
  <si>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</si>
  <si>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</si>
  <si>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</si>
  <si>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</si>
  <si>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</si>
  <si>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</si>
  <si>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</si>
  <si>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</si>
  <si>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</si>
  <si>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</si>
  <si>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</si>
  <si>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</si>
  <si>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</si>
  <si>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</si>
  <si>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</si>
  <si>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</si>
  <si>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</si>
  <si>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</si>
  <si>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</si>
  <si>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</si>
  <si>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</si>
  <si>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</si>
  <si>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</si>
  <si>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</si>
  <si>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</si>
  <si>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</si>
  <si>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</si>
  <si>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</si>
  <si>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</si>
  <si>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</si>
  <si>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</si>
  <si>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</si>
  <si>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</si>
  <si>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</si>
  <si>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</si>
  <si>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</si>
  <si>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</si>
  <si>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</si>
  <si>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</si>
  <si>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</si>
  <si>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</si>
  <si>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</si>
  <si>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</si>
  <si>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</si>
  <si>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</si>
  <si>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</si>
  <si>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</si>
  <si>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</si>
  <si>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</si>
  <si>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</si>
  <si>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</si>
  <si>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</si>
  <si>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</si>
  <si>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</si>
  <si>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</si>
  <si>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</si>
  <si>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</si>
  <si>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</si>
  <si>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</si>
  <si>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</si>
  <si>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</si>
  <si>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</si>
  <si>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</si>
  <si>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</si>
  <si>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</si>
  <si>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</si>
  <si>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</si>
  <si>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</si>
  <si>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</si>
  <si>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</si>
  <si>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</si>
  <si>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</si>
  <si>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</si>
  <si>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</si>
  <si>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</si>
  <si>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</si>
  <si>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</si>
  <si>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</si>
  <si>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</si>
  <si>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</si>
  <si>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</si>
  <si>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</si>
  <si>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</si>
  <si>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</si>
  <si>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</si>
  <si>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</si>
  <si>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</si>
  <si>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</si>
  <si>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</si>
  <si>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</si>
  <si>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</si>
  <si>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</si>
  <si>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</si>
  <si>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</si>
  <si>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</si>
  <si>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</si>
  <si>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</si>
  <si>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</si>
  <si>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</si>
  <si>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</si>
  <si>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</si>
  <si>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</si>
  <si>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</si>
  <si>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</si>
  <si>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</si>
  <si>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</si>
  <si>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</si>
  <si>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</si>
  <si>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</si>
  <si>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</si>
  <si>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</si>
  <si>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</si>
  <si>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</si>
  <si>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</si>
  <si>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</si>
  <si>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</si>
  <si>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</si>
  <si>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</si>
  <si>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</si>
  <si>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</si>
  <si>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</si>
  <si>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</si>
  <si>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</si>
  <si>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</si>
  <si>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</si>
  <si>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</si>
  <si>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</si>
  <si>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</si>
  <si>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</si>
  <si>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</si>
  <si>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</si>
  <si>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</si>
  <si>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</si>
  <si>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</si>
  <si>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</si>
  <si>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</si>
  <si>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</si>
  <si>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</si>
  <si>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</si>
  <si>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</si>
  <si>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</si>
  <si>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</si>
  <si>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</si>
  <si>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</si>
  <si>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</si>
  <si>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</si>
  <si>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</si>
  <si>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</si>
  <si>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</si>
  <si>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</si>
  <si>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</si>
  <si>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</si>
  <si>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</si>
  <si>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</si>
  <si>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</si>
  <si>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</si>
  <si>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</si>
  <si>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</si>
  <si>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</si>
  <si>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</si>
  <si>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</si>
  <si>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</si>
  <si>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</si>
  <si>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</si>
  <si>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</si>
  <si>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</si>
  <si>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</si>
  <si>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</si>
  <si>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</si>
  <si>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</si>
  <si>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</si>
  <si>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</si>
  <si>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</si>
  <si>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</si>
  <si>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</si>
  <si>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</si>
  <si>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</si>
  <si>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</si>
  <si>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</si>
  <si>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</si>
  <si>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</si>
  <si>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</si>
  <si>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</si>
  <si>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</si>
  <si>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</si>
  <si>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</si>
  <si>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</si>
  <si>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</si>
  <si>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</si>
  <si>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</si>
  <si>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</si>
  <si>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</si>
  <si>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</si>
  <si>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</si>
  <si>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</si>
  <si>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</si>
  <si>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</si>
  <si>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</si>
  <si>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</si>
  <si>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</si>
  <si>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</si>
  <si>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</si>
  <si>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</si>
  <si>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</si>
  <si>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</si>
  <si>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</si>
  <si>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</si>
  <si>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</si>
  <si>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</si>
  <si>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</si>
  <si>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</si>
  <si>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</si>
  <si>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</si>
  <si>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</si>
  <si>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</si>
  <si>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</si>
  <si>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</si>
  <si>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</si>
  <si>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</si>
  <si>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</si>
  <si>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</si>
  <si>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</si>
  <si>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</si>
  <si>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</si>
  <si>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</si>
  <si>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</si>
  <si>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</si>
  <si>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</si>
  <si>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</si>
  <si>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</si>
  <si>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</si>
  <si>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</si>
  <si>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</si>
  <si>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</si>
  <si>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</si>
  <si>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</si>
  <si>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</si>
  <si>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</si>
  <si>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</si>
  <si>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</si>
  <si>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</si>
  <si>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</si>
  <si>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</si>
  <si>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</si>
  <si>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</si>
  <si>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</si>
  <si>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</si>
  <si>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</si>
  <si>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</si>
  <si>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</si>
  <si>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</si>
  <si>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</si>
  <si>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</si>
  <si>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</si>
  <si>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</si>
  <si>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</si>
  <si>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</si>
  <si>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</si>
  <si>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</si>
  <si>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</si>
  <si>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</si>
  <si>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</si>
  <si>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</si>
  <si>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</si>
  <si>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</si>
  <si>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</si>
  <si>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</si>
  <si>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</si>
  <si>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</si>
  <si>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</si>
  <si>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</si>
  <si>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</si>
  <si>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</si>
  <si>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</si>
  <si>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</si>
  <si>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</si>
  <si>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</si>
  <si>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</si>
  <si>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</si>
  <si>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</si>
  <si>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</si>
  <si>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</si>
  <si>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</si>
  <si>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</si>
  <si>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</si>
  <si>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</si>
  <si>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</si>
  <si>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</si>
  <si>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</si>
  <si>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</si>
  <si>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</si>
  <si>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</si>
  <si>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</si>
  <si>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</si>
  <si>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</si>
  <si>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</si>
  <si>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</si>
  <si>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</si>
  <si>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</si>
  <si>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</si>
  <si>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</si>
  <si>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</si>
  <si>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</si>
  <si>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</si>
  <si>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</si>
  <si>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</si>
  <si>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</si>
  <si>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</si>
  <si>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</si>
  <si>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</si>
  <si>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</si>
  <si>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</si>
  <si>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</si>
  <si>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</si>
  <si>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</si>
  <si>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</si>
  <si>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</si>
  <si>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</si>
  <si>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</si>
  <si>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</si>
  <si>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</si>
  <si>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</si>
  <si>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</si>
  <si>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</si>
  <si>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</si>
  <si>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</si>
  <si>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</si>
  <si>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</si>
  <si>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</si>
  <si>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</si>
  <si>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</si>
  <si>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</si>
  <si>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</si>
  <si>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</si>
  <si>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</si>
  <si>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</si>
  <si>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</si>
  <si>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</si>
  <si>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</si>
  <si>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</si>
  <si>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</si>
  <si>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</si>
  <si>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</si>
  <si>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</si>
  <si>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</si>
  <si>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</si>
  <si>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</si>
  <si>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</si>
  <si>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</si>
  <si>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</si>
  <si>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</si>
  <si>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</si>
  <si>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</si>
  <si>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</si>
  <si>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</si>
  <si>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</si>
  <si>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</si>
  <si>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</si>
  <si>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</si>
  <si>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</si>
  <si>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</si>
  <si>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</si>
  <si>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</si>
  <si>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</si>
  <si>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</si>
  <si>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</si>
  <si>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</si>
  <si>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</si>
  <si>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</si>
  <si>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</si>
  <si>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</si>
  <si>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</si>
  <si>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</si>
  <si>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</si>
  <si>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</si>
  <si>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</si>
  <si>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</si>
  <si>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</si>
  <si>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</si>
  <si>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</si>
  <si>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</si>
  <si>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</si>
  <si>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</si>
  <si>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</si>
  <si>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</si>
  <si>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</si>
  <si>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</si>
  <si>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</si>
  <si>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</si>
  <si>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</si>
  <si>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</si>
  <si>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</si>
  <si>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</si>
  <si>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</si>
  <si>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</si>
  <si>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</si>
  <si>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</si>
  <si>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</si>
  <si>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</si>
  <si>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</si>
  <si>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</si>
  <si>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</si>
  <si>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</si>
  <si>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</si>
  <si>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</si>
  <si>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</si>
  <si>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</si>
  <si>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</si>
  <si>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</si>
  <si>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</si>
  <si>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</si>
  <si>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</si>
  <si>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</si>
  <si>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</si>
  <si>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</si>
  <si>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</si>
  <si>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</si>
  <si>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</si>
  <si>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</si>
  <si>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</si>
  <si>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</si>
  <si>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</si>
  <si>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</si>
  <si>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</si>
  <si>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</si>
  <si>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</si>
  <si>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</si>
  <si>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</si>
  <si>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</si>
  <si>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</si>
  <si>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</si>
  <si>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</si>
  <si>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</si>
  <si>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</si>
  <si>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</si>
  <si>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</si>
  <si>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</si>
  <si>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</si>
  <si>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</si>
  <si>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</si>
  <si>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</si>
  <si>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</si>
  <si>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</si>
  <si>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</si>
  <si>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</si>
  <si>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</si>
  <si>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</si>
  <si>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</si>
  <si>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</si>
  <si>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</si>
  <si>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</si>
  <si>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</si>
  <si>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</si>
  <si>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</si>
  <si>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</si>
  <si>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</si>
  <si>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</si>
  <si>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</si>
  <si>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</si>
  <si>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</si>
  <si>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</si>
  <si>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</si>
  <si>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</si>
  <si>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</si>
  <si>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</si>
  <si>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</si>
  <si>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</si>
  <si>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</si>
  <si>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</si>
  <si>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</si>
  <si>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</si>
  <si>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</si>
  <si>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</si>
  <si>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</si>
  <si>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</si>
  <si>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</si>
  <si>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</si>
  <si>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</si>
  <si>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</si>
  <si>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</si>
  <si>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</si>
  <si>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</si>
  <si>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</si>
  <si>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</si>
  <si>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</si>
  <si>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</si>
  <si>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</si>
  <si>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</si>
  <si>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</si>
  <si>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</si>
  <si>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</si>
  <si>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</si>
  <si>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</si>
  <si>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</si>
  <si>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</si>
  <si>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</si>
  <si>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</si>
  <si>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</si>
  <si>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</si>
  <si>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</si>
  <si>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</si>
  <si>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</si>
  <si>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</si>
  <si>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</si>
  <si>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</si>
  <si>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</si>
  <si>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</si>
  <si>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</si>
  <si>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</si>
  <si>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</si>
  <si>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</si>
  <si>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</si>
  <si>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</si>
  <si>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</si>
  <si>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</si>
  <si>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</si>
  <si>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</si>
  <si>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</si>
  <si>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</si>
  <si>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</si>
  <si>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</si>
  <si>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</si>
  <si>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</si>
  <si>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</si>
  <si>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</si>
  <si>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</si>
  <si>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</si>
  <si>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</si>
  <si>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</si>
  <si>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</si>
  <si>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</si>
  <si>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</si>
  <si>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</si>
  <si>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</si>
  <si>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</si>
  <si>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</si>
  <si>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</si>
  <si>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</si>
  <si>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</si>
  <si>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</si>
  <si>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</si>
  <si>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</si>
  <si>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</si>
  <si>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</si>
  <si>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</si>
  <si>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</si>
  <si>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</si>
  <si>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</si>
  <si>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</si>
  <si>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</si>
  <si>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</si>
  <si>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</si>
  <si>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</si>
  <si>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</si>
  <si>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</si>
  <si>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</si>
  <si>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</si>
  <si>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</si>
  <si>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</si>
  <si>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</si>
  <si>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</si>
  <si>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</si>
  <si>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</si>
  <si>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</si>
  <si>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</si>
  <si>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</si>
  <si>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</si>
  <si>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</si>
  <si>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</si>
  <si>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</si>
  <si>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</si>
  <si>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</si>
  <si>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</si>
  <si>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</si>
  <si>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</si>
  <si>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</si>
  <si>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</si>
  <si>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</si>
  <si>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</si>
  <si>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</si>
  <si>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</si>
  <si>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</si>
  <si>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</si>
  <si>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</si>
  <si>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</si>
  <si>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</si>
  <si>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</si>
  <si>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</si>
  <si>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</si>
  <si>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</si>
  <si>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</si>
  <si>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</si>
  <si>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</si>
  <si>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</si>
  <si>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</si>
  <si>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</si>
  <si>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</si>
  <si>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</si>
  <si>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</si>
  <si>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</si>
  <si>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</si>
  <si>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</si>
  <si>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</si>
  <si>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</si>
  <si>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</si>
  <si>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</si>
  <si>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</si>
  <si>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</si>
  <si>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</si>
  <si>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</si>
  <si>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</si>
  <si>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</si>
  <si>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</si>
  <si>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</si>
  <si>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</si>
  <si>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</si>
  <si>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</si>
  <si>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</si>
  <si>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</si>
  <si>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</si>
  <si>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</si>
  <si>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</si>
  <si>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</si>
  <si>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</si>
  <si>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</si>
  <si>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</si>
  <si>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</si>
  <si>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</si>
  <si>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</si>
  <si>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</si>
  <si>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</si>
  <si>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</si>
  <si>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</si>
  <si>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</si>
  <si>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</si>
  <si>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</si>
  <si>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</si>
  <si>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</si>
  <si>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</si>
  <si>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</si>
  <si>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</si>
  <si>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</si>
  <si>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</si>
  <si>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</si>
  <si>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</si>
  <si>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</si>
  <si>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</si>
  <si>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</si>
  <si>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</si>
  <si>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</si>
  <si>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</si>
  <si>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</si>
  <si>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</si>
  <si>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</si>
  <si>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</si>
  <si>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</si>
  <si>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</si>
  <si>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</si>
  <si>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</si>
  <si>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</si>
  <si>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</si>
  <si>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</si>
  <si>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</si>
  <si>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</si>
  <si>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</si>
  <si>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</si>
  <si>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</si>
  <si>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</si>
  <si>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</si>
  <si>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</si>
  <si>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</si>
  <si>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</si>
  <si>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</si>
  <si>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</si>
  <si>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</si>
  <si>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</si>
  <si>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</si>
  <si>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</si>
  <si>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</si>
  <si>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</si>
  <si>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</si>
  <si>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</si>
  <si>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</si>
  <si>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</si>
  <si>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</si>
  <si>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</si>
  <si>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</si>
  <si>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</si>
  <si>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</si>
  <si>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</si>
  <si>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</si>
  <si>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</si>
  <si>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</si>
  <si>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</si>
  <si>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</si>
  <si>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</si>
  <si>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</si>
  <si>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</si>
  <si>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</si>
  <si>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</si>
  <si>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</si>
  <si>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</si>
  <si>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</si>
  <si>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</si>
  <si>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</si>
  <si>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</si>
  <si>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</si>
  <si>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</si>
  <si>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</si>
  <si>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</si>
  <si>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</si>
  <si>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</si>
  <si>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</si>
  <si>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</si>
  <si>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</si>
  <si>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</si>
  <si>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</si>
  <si>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</si>
  <si>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</si>
  <si>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</si>
  <si>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</si>
  <si>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</si>
  <si>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</si>
  <si>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</si>
  <si>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</si>
  <si>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</si>
  <si>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</si>
  <si>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</si>
  <si>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</si>
  <si>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</si>
  <si>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</si>
  <si>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</si>
  <si>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</si>
  <si>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</si>
  <si>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</si>
  <si>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</si>
  <si>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</si>
  <si>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</si>
  <si>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</si>
  <si>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</si>
  <si>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</si>
  <si>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</si>
  <si>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</si>
  <si>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</si>
  <si>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</si>
  <si>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</si>
  <si>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</si>
  <si>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</si>
  <si>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</si>
  <si>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</si>
  <si>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</si>
  <si>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</si>
  <si>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</si>
  <si>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</si>
  <si>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</si>
  <si>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</si>
  <si>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</si>
  <si>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</si>
  <si>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</si>
  <si>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</si>
  <si>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</si>
  <si>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</si>
  <si>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</si>
  <si>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</si>
  <si>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</si>
  <si>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</si>
  <si>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</si>
  <si>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</si>
  <si>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</si>
  <si>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</si>
  <si>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</si>
  <si>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</si>
  <si>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</si>
  <si>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</si>
  <si>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</si>
  <si>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</si>
  <si>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</si>
  <si>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</si>
  <si>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</si>
  <si>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</si>
  <si>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</si>
  <si>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</si>
  <si>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</si>
  <si>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</si>
  <si>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</si>
  <si>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</si>
  <si>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</si>
  <si>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</si>
  <si>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</si>
  <si>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</si>
  <si>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</si>
  <si>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</si>
  <si>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</si>
  <si>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</si>
  <si>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</si>
  <si>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</si>
  <si>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</si>
  <si>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</si>
  <si>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</si>
  <si>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</si>
  <si>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</si>
  <si>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</si>
  <si>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</si>
  <si>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</si>
  <si>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</si>
  <si>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</si>
  <si>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</si>
  <si>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</si>
  <si>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</si>
  <si>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</si>
  <si>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</si>
  <si>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</si>
  <si>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</si>
  <si>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</si>
  <si>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</si>
  <si>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</si>
  <si>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</si>
  <si>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</si>
  <si>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</si>
  <si>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</si>
  <si>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</si>
  <si>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</si>
  <si>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</si>
  <si>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</si>
  <si>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</si>
  <si>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</si>
  <si>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</si>
  <si>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</si>
  <si>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</si>
  <si>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</si>
  <si>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</si>
  <si>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</si>
  <si>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</si>
  <si>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</si>
  <si>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</si>
  <si>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</si>
  <si>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</si>
  <si>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</si>
  <si>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</si>
  <si>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</si>
  <si>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</si>
  <si>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</si>
  <si>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</si>
  <si>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</si>
  <si>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</si>
  <si>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</si>
  <si>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</si>
  <si>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</si>
  <si>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</si>
  <si>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</si>
  <si>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</si>
  <si>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</si>
  <si>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</si>
  <si>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</si>
  <si>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</si>
  <si>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</si>
  <si>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</si>
  <si>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</si>
  <si>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</si>
  <si>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</si>
  <si>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</si>
  <si>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</si>
  <si>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</si>
  <si>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</si>
  <si>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</si>
  <si>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</si>
  <si>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</si>
  <si>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</si>
  <si>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</si>
  <si>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</si>
  <si>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</si>
  <si>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</si>
  <si>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</si>
  <si>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</si>
  <si>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</si>
  <si>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</si>
  <si>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</si>
  <si>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</si>
  <si>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</si>
  <si>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</si>
  <si>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</si>
  <si>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</si>
  <si>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</si>
  <si>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</si>
  <si>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</si>
  <si>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</si>
  <si>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</si>
  <si>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</si>
  <si>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</si>
  <si>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</si>
  <si>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</si>
  <si>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</si>
  <si>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</si>
  <si>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</si>
  <si>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</si>
  <si>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</si>
  <si>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</si>
  <si>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</si>
  <si>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</si>
  <si>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</si>
  <si>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</si>
  <si>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</si>
  <si>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</si>
  <si>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</si>
  <si>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</si>
  <si>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</si>
  <si>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</si>
  <si>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</si>
  <si>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</si>
  <si>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</si>
  <si>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</si>
  <si>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</si>
  <si>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</si>
  <si>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</si>
  <si>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</si>
  <si>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</si>
  <si>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</si>
  <si>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</si>
  <si>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</si>
  <si>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</si>
  <si>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</si>
  <si>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</si>
  <si>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</si>
  <si>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</si>
  <si>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</si>
  <si>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</si>
  <si>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</si>
  <si>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</si>
  <si>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</si>
  <si>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</si>
  <si>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</si>
  <si>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</si>
  <si>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</si>
  <si>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</si>
  <si>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</si>
  <si>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</si>
  <si>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</si>
  <si>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</si>
  <si>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</si>
  <si>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</si>
  <si>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</si>
  <si>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</si>
  <si>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</si>
  <si>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</si>
  <si>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</si>
  <si>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</si>
  <si>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</si>
  <si>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</si>
  <si>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</si>
  <si>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</si>
  <si>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</si>
  <si>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</si>
  <si>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</si>
  <si>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</si>
  <si>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</si>
  <si>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</si>
  <si>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</si>
  <si>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</si>
  <si>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</si>
  <si>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</si>
  <si>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</si>
  <si>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</si>
  <si>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</si>
  <si>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</si>
  <si>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</si>
  <si>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</si>
  <si>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</si>
  <si>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</si>
  <si>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</si>
  <si>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</si>
  <si>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</si>
  <si>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</si>
  <si>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</si>
  <si>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</si>
  <si>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</si>
  <si>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</si>
  <si>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</si>
  <si>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</si>
  <si>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</si>
  <si>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</si>
  <si>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</si>
  <si>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</si>
  <si>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</si>
  <si>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</si>
  <si>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</si>
  <si>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</si>
  <si>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</si>
  <si>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</si>
  <si>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</si>
  <si>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</si>
  <si>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</si>
  <si>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</si>
  <si>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</si>
  <si>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</si>
  <si>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</si>
  <si>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</si>
  <si>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</si>
  <si>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</si>
  <si>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</si>
  <si>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</si>
  <si>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</si>
  <si>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</si>
  <si>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</si>
  <si>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</si>
  <si>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</si>
  <si>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</si>
  <si>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</si>
  <si>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</si>
  <si>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</si>
  <si>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</si>
  <si>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</si>
  <si>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</si>
  <si>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</si>
  <si>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</si>
  <si>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</si>
  <si>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</si>
  <si>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</si>
  <si>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</si>
  <si>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</si>
  <si>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</si>
  <si>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</si>
  <si>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</si>
  <si>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</si>
  <si>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</si>
  <si>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</si>
  <si>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</si>
  <si>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</si>
  <si>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</si>
  <si>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</si>
  <si>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</si>
  <si>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</si>
  <si>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</si>
  <si>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</si>
  <si>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</si>
  <si>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</si>
  <si>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</si>
  <si>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</si>
  <si>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</si>
  <si>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</si>
  <si>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</si>
  <si>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</si>
  <si>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</si>
  <si>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</si>
  <si>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</si>
  <si>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</si>
  <si>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</si>
  <si>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</si>
  <si>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</si>
  <si>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</si>
  <si>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</si>
  <si>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</si>
  <si>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</si>
  <si>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</si>
  <si>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</si>
  <si>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</si>
  <si>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</si>
  <si>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</si>
  <si>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</si>
  <si>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</si>
  <si>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</si>
  <si>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</si>
  <si>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</si>
  <si>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</si>
  <si>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</si>
  <si>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</si>
  <si>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</si>
  <si>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</si>
  <si>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</si>
  <si>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</si>
  <si>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</si>
  <si>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</si>
  <si>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</si>
  <si>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</si>
  <si>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</si>
  <si>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</si>
  <si>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</si>
  <si>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</si>
  <si>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</si>
  <si>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</si>
  <si>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</si>
  <si>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</si>
  <si>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</si>
  <si>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</si>
  <si>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</si>
  <si>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</si>
  <si>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</si>
  <si>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</si>
  <si>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</si>
  <si>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</si>
  <si>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</si>
  <si>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</si>
  <si>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</si>
  <si>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</si>
  <si>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</si>
  <si>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</si>
  <si>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</si>
  <si>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</si>
  <si>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</si>
  <si>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</si>
  <si>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</si>
  <si>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</si>
  <si>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</si>
  <si>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</si>
  <si>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</si>
  <si>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</si>
  <si>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</si>
  <si>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</si>
  <si>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</si>
  <si>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</si>
  <si>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</si>
  <si>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</si>
  <si>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</si>
  <si>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</si>
  <si>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</si>
  <si>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</si>
  <si>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</si>
  <si>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</si>
  <si>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</si>
  <si>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</si>
  <si>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</si>
  <si>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</si>
  <si>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</si>
  <si>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</si>
  <si>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</si>
  <si>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</si>
  <si>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</si>
  <si>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</si>
  <si>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</si>
  <si>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</si>
  <si>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</si>
  <si>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</si>
  <si>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</si>
  <si>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</si>
  <si>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</si>
  <si>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</si>
  <si>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</si>
  <si>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</si>
  <si>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</si>
  <si>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</si>
  <si>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</si>
  <si>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</si>
  <si>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</si>
  <si>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</si>
  <si>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</si>
  <si>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</si>
  <si>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</si>
  <si>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</si>
  <si>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</si>
  <si>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</si>
  <si>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</si>
  <si>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</si>
  <si>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</si>
  <si>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</si>
  <si>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</si>
  <si>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</si>
  <si>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</si>
  <si>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</si>
  <si>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</si>
  <si>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</si>
  <si>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</si>
  <si>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</si>
  <si>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</si>
  <si>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</si>
  <si>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</si>
  <si>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</si>
  <si>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</si>
  <si>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</si>
  <si>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</si>
  <si>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</si>
  <si>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</si>
  <si>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</si>
  <si>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</si>
  <si>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</si>
  <si>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</si>
  <si>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</si>
  <si>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</si>
  <si>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</si>
  <si>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</si>
  <si>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</si>
  <si>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</si>
  <si>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</si>
  <si>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</si>
  <si>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</si>
  <si>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</si>
  <si>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</si>
  <si>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</si>
  <si>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</si>
  <si>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</si>
  <si>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</si>
  <si>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</si>
  <si>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</si>
  <si>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</si>
  <si>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</si>
  <si>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</si>
  <si>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</si>
  <si>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</si>
  <si>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</si>
  <si>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</si>
  <si>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</si>
  <si>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</si>
  <si>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</si>
  <si>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</si>
  <si>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</si>
  <si>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</si>
  <si>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</si>
  <si>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</si>
  <si>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</si>
  <si>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</si>
  <si>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</si>
  <si>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</si>
  <si>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</si>
  <si>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</si>
  <si>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</si>
  <si>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</si>
  <si>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</si>
  <si>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</si>
  <si>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</si>
  <si>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</si>
  <si>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</si>
  <si>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</si>
  <si>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</si>
  <si>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</si>
  <si>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</si>
  <si>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</si>
  <si>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</si>
  <si>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</si>
  <si>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</si>
  <si>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</si>
  <si>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</si>
  <si>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</si>
  <si>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</si>
  <si>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</si>
  <si>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</si>
  <si>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</si>
  <si>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</si>
  <si>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</si>
  <si>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</si>
  <si>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</si>
  <si>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</si>
  <si>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</si>
  <si>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</si>
  <si>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</si>
  <si>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</si>
  <si>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</si>
  <si>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</si>
  <si>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</si>
  <si>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</si>
  <si>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</si>
  <si>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</si>
  <si>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</si>
  <si>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</si>
  <si>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</si>
  <si>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</si>
  <si>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</si>
  <si>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</si>
  <si>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</si>
  <si>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</si>
  <si>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</si>
  <si>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</si>
  <si>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</si>
  <si>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</si>
  <si>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</si>
  <si>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</si>
  <si>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</si>
  <si>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</si>
  <si>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</si>
  <si>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</si>
  <si>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</si>
  <si>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</si>
  <si>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</si>
  <si>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</si>
  <si>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</si>
  <si>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</si>
  <si>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</si>
  <si>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</si>
  <si>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</si>
  <si>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</si>
  <si>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</si>
  <si>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</si>
  <si>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</si>
  <si>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</si>
  <si>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</si>
  <si>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</si>
  <si>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</si>
  <si>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</si>
  <si>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</si>
  <si>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</si>
  <si>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</si>
  <si>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</si>
  <si>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</si>
  <si>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</si>
  <si>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</si>
  <si>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</si>
  <si>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</si>
  <si>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</si>
  <si>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</si>
  <si>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</si>
  <si>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</si>
  <si>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</si>
  <si>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</si>
  <si>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</si>
  <si>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</si>
  <si>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</si>
  <si>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</si>
  <si>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</si>
  <si>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</si>
  <si>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</si>
  <si>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</si>
  <si>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</si>
  <si>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</si>
  <si>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</si>
  <si>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</si>
  <si>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</si>
  <si>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</si>
  <si>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</si>
  <si>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</si>
  <si>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</si>
  <si>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</si>
  <si>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</si>
  <si>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</si>
  <si>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</si>
  <si>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</si>
  <si>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</si>
  <si>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</si>
  <si>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</si>
  <si>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</si>
  <si>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</si>
  <si>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</si>
  <si>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</si>
  <si>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</si>
  <si>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</si>
  <si>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</si>
  <si>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</si>
  <si>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</si>
  <si>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</si>
  <si>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</si>
  <si>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</si>
  <si>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</si>
  <si>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</si>
  <si>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</si>
  <si>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</si>
  <si>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</si>
  <si>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</si>
  <si>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</si>
  <si>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</si>
  <si>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</si>
  <si>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</si>
  <si>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</si>
  <si>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</si>
  <si>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</si>
  <si>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</si>
  <si>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</si>
  <si>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</si>
  <si>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</si>
  <si>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</si>
  <si>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</si>
  <si>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</si>
  <si>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</si>
  <si>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</si>
  <si>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</si>
  <si>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</si>
  <si>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</si>
  <si>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</si>
  <si>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</si>
  <si>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</si>
  <si>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</si>
  <si>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</si>
  <si>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</si>
  <si>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</si>
  <si>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</si>
  <si>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</si>
  <si>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</si>
  <si>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</si>
  <si>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</si>
  <si>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</si>
  <si>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</si>
  <si>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</si>
  <si>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</si>
  <si>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</si>
  <si>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</si>
  <si>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</si>
  <si>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</si>
  <si>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</si>
  <si>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</si>
  <si>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</si>
  <si>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</si>
  <si>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</si>
  <si>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</si>
  <si>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</si>
  <si>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</si>
  <si>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</si>
  <si>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</si>
  <si>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</si>
  <si>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</si>
  <si>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</si>
  <si>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</si>
  <si>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</si>
  <si>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</si>
  <si>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</si>
  <si>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</si>
  <si>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</si>
  <si>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</si>
  <si>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</si>
  <si>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</si>
  <si>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</si>
  <si>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</si>
  <si>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</si>
  <si>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</si>
  <si>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</si>
  <si>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</si>
  <si>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</si>
  <si>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</si>
  <si>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</si>
  <si>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</si>
  <si>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</si>
  <si>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</si>
  <si>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</si>
  <si>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</si>
  <si>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</si>
  <si>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</si>
  <si>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</si>
  <si>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</si>
  <si>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</si>
  <si>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</si>
  <si>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</si>
  <si>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</si>
  <si>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</si>
  <si>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</si>
  <si>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</si>
  <si>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</si>
  <si>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</si>
  <si>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</si>
  <si>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</si>
  <si>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</si>
  <si>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</si>
  <si>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</si>
  <si>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</si>
  <si>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</si>
  <si>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</si>
  <si>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</si>
  <si>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</si>
  <si>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</si>
  <si>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</si>
  <si>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</si>
  <si>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</si>
  <si>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</si>
  <si>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</si>
  <si>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</si>
  <si>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</si>
  <si>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</si>
  <si>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</si>
  <si>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</si>
  <si>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</si>
  <si>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</si>
  <si>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</si>
  <si>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</si>
  <si>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</si>
  <si>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</si>
  <si>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</si>
  <si>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</si>
  <si>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</si>
  <si>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</si>
  <si>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</si>
  <si>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</si>
  <si>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</si>
  <si>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</si>
  <si>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</si>
  <si>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</si>
  <si>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</si>
  <si>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</si>
  <si>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</si>
  <si>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</si>
  <si>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</si>
  <si>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</si>
  <si>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</si>
  <si>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</si>
  <si>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</si>
  <si>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</si>
  <si>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</si>
  <si>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</si>
  <si>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</si>
  <si>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</si>
  <si>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</si>
  <si>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</si>
  <si>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</si>
  <si>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</si>
  <si>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</si>
  <si>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</si>
  <si>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</si>
  <si>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</si>
  <si>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</si>
  <si>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</si>
  <si>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</si>
  <si>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</si>
  <si>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</si>
  <si>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</si>
  <si>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</si>
  <si>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</si>
  <si>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</si>
  <si>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</si>
  <si>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</si>
  <si>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</si>
  <si>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</si>
  <si>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</si>
  <si>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</si>
  <si>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</si>
  <si>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</si>
  <si>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</si>
  <si>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</si>
  <si>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</si>
  <si>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</si>
  <si>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</si>
  <si>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</si>
  <si>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</si>
  <si>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</si>
  <si>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</si>
  <si>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</si>
  <si>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</si>
  <si>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</si>
  <si>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</si>
  <si>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</si>
  <si>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</si>
  <si>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</si>
  <si>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</si>
  <si>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</si>
  <si>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</si>
  <si>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</si>
  <si>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</si>
  <si>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</si>
  <si>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</si>
  <si>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</si>
  <si>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</si>
  <si>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</si>
  <si>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</si>
  <si>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</si>
  <si>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</si>
  <si>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</si>
  <si>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</si>
  <si>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</si>
  <si>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</si>
  <si>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</si>
  <si>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</si>
  <si>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</si>
  <si>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</si>
  <si>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</si>
  <si>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</si>
  <si>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</si>
  <si>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</si>
  <si>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</si>
  <si>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</si>
  <si>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</si>
  <si>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</si>
  <si>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</si>
  <si>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</si>
  <si>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</si>
  <si>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</si>
  <si>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</si>
  <si>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</si>
  <si>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</si>
  <si>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</si>
  <si>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</si>
  <si>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</si>
  <si>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</si>
  <si>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</si>
  <si>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</si>
  <si>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</si>
  <si>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</si>
  <si>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</si>
  <si>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</si>
  <si>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</si>
  <si>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</si>
  <si>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</si>
  <si>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</si>
  <si>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</si>
  <si>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</si>
  <si>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</si>
  <si>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</si>
  <si>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</si>
  <si>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</si>
  <si>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</si>
  <si>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</si>
  <si>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</si>
  <si>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</si>
  <si>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</si>
  <si>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</si>
  <si>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</si>
  <si>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</si>
  <si>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</si>
  <si>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</si>
  <si>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</si>
  <si>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</si>
  <si>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</si>
  <si>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</si>
  <si>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</si>
  <si>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</si>
  <si>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</si>
  <si>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</si>
  <si>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</si>
  <si>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</si>
  <si>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</si>
  <si>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</si>
  <si>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</si>
  <si>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</si>
  <si>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</si>
  <si>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</si>
  <si>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</si>
  <si>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</si>
  <si>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</si>
  <si>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</si>
  <si>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</si>
  <si>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</si>
  <si>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</si>
  <si>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</si>
  <si>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</si>
  <si>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</si>
  <si>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</si>
  <si>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</si>
  <si>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</si>
  <si>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</si>
  <si>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</si>
  <si>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</si>
  <si>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</si>
  <si>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</si>
  <si>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</si>
  <si>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</si>
  <si>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</si>
  <si>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</si>
  <si>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</si>
  <si>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</si>
  <si>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</si>
  <si>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</si>
  <si>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</si>
  <si>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</si>
  <si>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</si>
  <si>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</si>
  <si>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</si>
  <si>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</si>
  <si>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</si>
  <si>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</si>
  <si>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</si>
  <si>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</si>
  <si>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</si>
  <si>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</si>
  <si>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</si>
  <si>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</si>
  <si>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</si>
  <si>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</si>
  <si>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</si>
  <si>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</si>
  <si>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</si>
  <si>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</si>
  <si>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</si>
  <si>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</si>
  <si>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</si>
  <si>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</si>
  <si>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</si>
  <si>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</si>
  <si>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</si>
  <si>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</si>
  <si>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</si>
  <si>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</si>
  <si>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</si>
  <si>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</si>
  <si>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</si>
  <si>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</si>
  <si>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</si>
  <si>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</si>
  <si>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</si>
  <si>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</si>
  <si>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</si>
  <si>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</si>
  <si>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</si>
  <si>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</si>
  <si>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</si>
  <si>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</si>
  <si>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</si>
  <si>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</si>
  <si>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</si>
  <si>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</si>
  <si>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</si>
  <si>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</si>
  <si>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</si>
  <si>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</si>
  <si>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</si>
  <si>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</si>
  <si>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</si>
  <si>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</si>
  <si>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</si>
  <si>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</si>
  <si>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</si>
  <si>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</si>
  <si>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</si>
  <si>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</si>
  <si>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</si>
  <si>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</si>
  <si>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</si>
  <si>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</si>
  <si>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</si>
  <si>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</si>
  <si>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</si>
  <si>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</si>
  <si>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</si>
  <si>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</si>
  <si>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</si>
  <si>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</si>
  <si>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</si>
  <si>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</si>
  <si>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</si>
  <si>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</si>
  <si>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</si>
  <si>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</si>
  <si>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</si>
  <si>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</si>
  <si>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</si>
  <si>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</si>
  <si>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</si>
  <si>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</si>
  <si>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</si>
  <si>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</si>
  <si>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</si>
  <si>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</si>
  <si>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</si>
  <si>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</si>
  <si>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</si>
  <si>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</si>
  <si>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</si>
  <si>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</si>
  <si>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</si>
  <si>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</si>
  <si>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</si>
  <si>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</si>
  <si>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</si>
  <si>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</si>
  <si>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</si>
  <si>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</si>
  <si>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</si>
  <si>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</si>
  <si>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</si>
  <si>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</si>
  <si>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</si>
  <si>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</si>
  <si>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</si>
  <si>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</si>
  <si>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</si>
  <si>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</si>
  <si>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</si>
  <si>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</si>
  <si>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</si>
  <si>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</si>
  <si>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</si>
  <si>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</si>
  <si>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</si>
  <si>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</si>
  <si>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</si>
  <si>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</si>
  <si>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</si>
  <si>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</si>
  <si>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</si>
  <si>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</si>
  <si>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</si>
  <si>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</si>
  <si>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</si>
  <si>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</si>
  <si>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</si>
  <si>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</si>
  <si>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</si>
  <si>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</si>
  <si>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</si>
  <si>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</si>
  <si>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</si>
  <si>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</si>
  <si>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</si>
  <si>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</si>
  <si>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</si>
  <si>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</si>
  <si>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</si>
  <si>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</si>
  <si>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</si>
  <si>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</si>
  <si>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</si>
  <si>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</si>
  <si>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</si>
  <si>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</si>
  <si>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</si>
  <si>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</si>
  <si>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</si>
  <si>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</si>
  <si>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</si>
  <si>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</si>
  <si>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</si>
  <si>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</si>
  <si>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</si>
  <si>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</si>
  <si>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</si>
  <si>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</si>
  <si>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</si>
  <si>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</si>
  <si>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</si>
  <si>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</si>
  <si>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</si>
  <si>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</si>
  <si>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</si>
  <si>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</si>
  <si>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</si>
  <si>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</si>
  <si>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</si>
  <si>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</si>
  <si>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</si>
  <si>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</si>
  <si>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</si>
  <si>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</si>
  <si>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</si>
  <si>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</si>
  <si>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</si>
  <si>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</si>
  <si>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</si>
  <si>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</si>
  <si>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</si>
  <si>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</si>
  <si>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</si>
  <si>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</si>
  <si>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</si>
  <si>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</si>
  <si>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</si>
  <si>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</si>
  <si>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</si>
  <si>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</si>
  <si>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</si>
  <si>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</si>
  <si>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</si>
  <si>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</si>
  <si>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</si>
  <si>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</si>
  <si>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</si>
  <si>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</si>
  <si>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</si>
  <si>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</si>
  <si>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</si>
  <si>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</si>
  <si>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</si>
  <si>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</si>
  <si>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</si>
  <si>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</si>
  <si>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</si>
  <si>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</si>
  <si>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</si>
  <si>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</si>
  <si>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</si>
  <si>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</si>
  <si>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</si>
  <si>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</si>
  <si>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</si>
  <si>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</si>
  <si>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</si>
  <si>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</si>
  <si>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</si>
  <si>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</si>
  <si>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</si>
  <si>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</si>
  <si>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</si>
  <si>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</si>
  <si>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</si>
  <si>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</si>
  <si>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</si>
  <si>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</si>
  <si>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</si>
  <si>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</si>
  <si>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</si>
  <si>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</si>
  <si>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</si>
  <si>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</si>
  <si>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</si>
  <si>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</si>
  <si>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</si>
  <si>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</si>
  <si>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</si>
  <si>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</si>
  <si>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</si>
  <si>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</si>
  <si>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</si>
  <si>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</si>
  <si>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</si>
  <si>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</si>
  <si>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</si>
  <si>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</si>
  <si>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</si>
  <si>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</si>
  <si>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</si>
  <si>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</si>
  <si>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</si>
  <si>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</si>
  <si>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</si>
  <si>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</si>
  <si>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</si>
  <si>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</si>
  <si>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</si>
  <si>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</si>
  <si>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</si>
  <si>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</si>
  <si>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</si>
  <si>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</si>
  <si>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</si>
  <si>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</si>
  <si>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</si>
  <si>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</si>
  <si>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</si>
  <si>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</si>
  <si>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</si>
  <si>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</si>
  <si>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</si>
  <si>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</si>
  <si>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</si>
  <si>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</si>
  <si>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</si>
  <si>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</si>
  <si>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</si>
  <si>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</si>
  <si>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</si>
  <si>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</si>
  <si>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</si>
  <si>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</si>
  <si>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</si>
  <si>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</si>
  <si>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</si>
  <si>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</si>
  <si>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</si>
  <si>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</si>
  <si>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</si>
  <si>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</si>
  <si>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</si>
  <si>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</si>
  <si>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</si>
  <si>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</si>
  <si>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</si>
  <si>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</si>
  <si>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</si>
  <si>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</si>
  <si>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</si>
  <si>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</si>
  <si>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</si>
  <si>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</si>
  <si>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</si>
  <si>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</si>
  <si>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</si>
  <si>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</si>
  <si>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</si>
  <si>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</si>
  <si>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</si>
  <si>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</si>
  <si>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</si>
  <si>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</si>
  <si>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</si>
  <si>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</si>
  <si>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</si>
  <si>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</si>
  <si>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</si>
  <si>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</si>
  <si>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</si>
  <si>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</si>
  <si>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</si>
  <si>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</si>
  <si>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</si>
  <si>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</si>
  <si>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</si>
  <si>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</si>
  <si>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</si>
  <si>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</si>
  <si>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</si>
  <si>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</si>
  <si>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</si>
  <si>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</si>
  <si>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</si>
  <si>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</si>
  <si>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</si>
  <si>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</si>
  <si>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</si>
  <si>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</si>
  <si>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</si>
  <si>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</si>
  <si>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</si>
  <si>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</si>
  <si>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</si>
  <si>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</si>
  <si>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</si>
  <si>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</si>
  <si>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</si>
  <si>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</si>
  <si>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</si>
  <si>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</si>
  <si>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</si>
  <si>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</si>
  <si>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</si>
  <si>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</si>
  <si>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</si>
  <si>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</si>
  <si>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</si>
  <si>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</si>
  <si>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</si>
  <si>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</si>
  <si>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</si>
  <si>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</si>
  <si>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</si>
  <si>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</si>
  <si>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</si>
  <si>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</si>
  <si>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</si>
  <si>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</si>
  <si>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</si>
  <si>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</si>
  <si>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</si>
  <si>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</si>
  <si>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</si>
  <si>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</si>
  <si>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</si>
  <si>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</si>
  <si>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</si>
  <si>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</si>
  <si>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</si>
  <si>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</si>
  <si>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</si>
  <si>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</si>
  <si>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</si>
  <si>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</si>
  <si>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</si>
  <si>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</si>
  <si>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</si>
  <si>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</si>
  <si>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</si>
  <si>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</si>
  <si>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</si>
  <si>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</si>
  <si>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</si>
  <si>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</si>
  <si>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</si>
  <si>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</si>
  <si>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</si>
  <si>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</si>
  <si>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</si>
  <si>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</si>
  <si>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</si>
  <si>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</si>
  <si>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</si>
  <si>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</si>
  <si>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</si>
  <si>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</si>
  <si>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</si>
  <si>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</si>
  <si>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</si>
  <si>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</si>
  <si>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</si>
  <si>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</si>
  <si>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</si>
  <si>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</si>
  <si>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</si>
  <si>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</si>
  <si>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</si>
  <si>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</si>
  <si>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</si>
  <si>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</si>
  <si>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</si>
  <si>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</si>
  <si>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</si>
  <si>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</si>
  <si>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</si>
  <si>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</si>
  <si>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</si>
  <si>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</si>
  <si>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</si>
  <si>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</si>
  <si>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</si>
  <si>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</si>
  <si>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</si>
  <si>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</si>
  <si>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</si>
  <si>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</si>
  <si>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</si>
  <si>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</si>
  <si>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</si>
  <si>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</si>
  <si>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</si>
  <si>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</si>
  <si>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</si>
  <si>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</si>
  <si>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</si>
  <si>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</si>
  <si>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</si>
  <si>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</si>
  <si>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</si>
  <si>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</si>
  <si>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</si>
  <si>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</si>
  <si>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</si>
  <si>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</si>
  <si>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</si>
  <si>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</si>
  <si>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</si>
  <si>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</si>
  <si>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</si>
  <si>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</si>
  <si>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</si>
  <si>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</si>
  <si>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</si>
  <si>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</si>
  <si>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</si>
  <si>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</si>
  <si>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</si>
  <si>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</si>
  <si>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</si>
  <si>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</si>
  <si>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</si>
  <si>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</si>
  <si>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</si>
  <si>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</si>
  <si>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</si>
  <si>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</si>
  <si>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</si>
  <si>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</si>
  <si>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</si>
  <si>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</si>
  <si>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</si>
  <si>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</si>
  <si>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</si>
  <si>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</si>
  <si>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</si>
  <si>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</si>
  <si>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</si>
  <si>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</si>
  <si>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</si>
  <si>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</si>
  <si>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</si>
  <si>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</si>
  <si>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</si>
  <si>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</si>
  <si>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</si>
  <si>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</si>
  <si>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</si>
  <si>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</si>
  <si>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</si>
  <si>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</si>
  <si>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</si>
  <si>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</si>
  <si>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</si>
  <si>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</si>
  <si>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</si>
  <si>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</si>
  <si>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</si>
  <si>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</si>
  <si>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</si>
  <si>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</si>
  <si>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</si>
  <si>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</si>
  <si>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</si>
  <si>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</si>
  <si>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</si>
  <si>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</si>
  <si>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</si>
  <si>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</si>
  <si>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</si>
  <si>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</si>
  <si>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</si>
  <si>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</si>
  <si>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</si>
  <si>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</si>
  <si>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</si>
  <si>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</si>
  <si>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</si>
  <si>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</si>
  <si>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</si>
  <si>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</si>
  <si>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</si>
  <si>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</si>
  <si>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</si>
  <si>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</si>
  <si>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</si>
  <si>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</si>
  <si>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</si>
  <si>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</si>
  <si>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</si>
  <si>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</si>
  <si>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</si>
  <si>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</si>
  <si>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</si>
  <si>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</si>
  <si>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</si>
  <si>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</si>
  <si>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</si>
  <si>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</si>
  <si>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</si>
  <si>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</si>
  <si>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</si>
  <si>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</si>
  <si>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</si>
  <si>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</si>
  <si>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</si>
  <si>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</si>
  <si>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</si>
  <si>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</si>
  <si>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</si>
  <si>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</si>
  <si>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</si>
  <si>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</si>
  <si>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</si>
  <si>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</si>
  <si>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</si>
  <si>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</si>
  <si>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</si>
  <si>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</si>
  <si>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</si>
  <si>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</si>
  <si>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</si>
  <si>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</si>
  <si>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</si>
  <si>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</si>
  <si>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</si>
  <si>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</si>
  <si>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</si>
  <si>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</si>
  <si>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</si>
  <si>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</si>
  <si>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</si>
  <si>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</si>
  <si>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</si>
  <si>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</si>
  <si>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</si>
  <si>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</si>
  <si>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</si>
  <si>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</si>
  <si>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</si>
  <si>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</si>
  <si>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</si>
  <si>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</si>
  <si>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</si>
  <si>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</si>
  <si>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</si>
  <si>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</si>
  <si>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</si>
  <si>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</si>
  <si>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</si>
  <si>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</si>
  <si>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</si>
  <si>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</si>
  <si>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</si>
  <si>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</si>
  <si>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</si>
  <si>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</si>
  <si>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</si>
  <si>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</si>
  <si>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</si>
  <si>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</si>
  <si>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</si>
  <si>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</si>
  <si>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</si>
  <si>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</si>
  <si>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</si>
  <si>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</si>
  <si>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</si>
  <si>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</si>
  <si>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</si>
  <si>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</si>
  <si>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</si>
  <si>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</si>
  <si>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</si>
  <si>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</si>
  <si>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</si>
  <si>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</si>
  <si>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</si>
  <si>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</si>
  <si>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</si>
  <si>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</si>
  <si>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</si>
  <si>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</si>
  <si>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</si>
  <si>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</si>
  <si>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</si>
  <si>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</si>
  <si>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</si>
  <si>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</si>
  <si>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</si>
  <si>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</si>
  <si>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</si>
  <si>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</si>
  <si>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</si>
  <si>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</si>
  <si>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</si>
  <si>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</si>
  <si>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</si>
  <si>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</si>
  <si>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</si>
  <si>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</si>
  <si>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</si>
  <si>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</si>
  <si>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</si>
  <si>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</si>
  <si>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</si>
  <si>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</si>
  <si>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</si>
  <si>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</si>
  <si>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</si>
  <si>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</si>
  <si>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</si>
  <si>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</si>
  <si>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</si>
  <si>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</si>
  <si>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</si>
  <si>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</si>
  <si>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</si>
  <si>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</si>
  <si>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</si>
  <si>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</si>
  <si>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</si>
  <si>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</si>
  <si>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</si>
  <si>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</si>
  <si>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</si>
  <si>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</si>
  <si>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</si>
  <si>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</si>
  <si>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</si>
  <si>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</si>
  <si>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</si>
  <si>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</si>
  <si>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</si>
  <si>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</si>
  <si>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</si>
  <si>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</si>
  <si>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</si>
  <si>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</si>
  <si>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</si>
  <si>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</si>
  <si>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</si>
  <si>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</si>
  <si>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</si>
  <si>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</si>
  <si>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</si>
  <si>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</si>
  <si>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</si>
  <si>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</si>
  <si>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</si>
  <si>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</si>
  <si>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</si>
  <si>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</si>
  <si>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</si>
  <si>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</si>
  <si>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</si>
  <si>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</si>
  <si>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</si>
  <si>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</si>
  <si>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</si>
  <si>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</si>
  <si>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</si>
  <si>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</si>
  <si>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</si>
  <si>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</si>
  <si>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</si>
  <si>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</si>
  <si>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</si>
  <si>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</si>
  <si>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</si>
  <si>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</si>
  <si>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</si>
  <si>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</si>
  <si>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</si>
  <si>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</si>
  <si>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</si>
  <si>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</si>
  <si>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</si>
  <si>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</si>
  <si>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</si>
  <si>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</si>
  <si>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</si>
  <si>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</si>
  <si>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</si>
  <si>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</si>
  <si>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</si>
  <si>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</si>
  <si>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</si>
  <si>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</si>
  <si>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</si>
  <si>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</si>
  <si>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</si>
  <si>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</si>
  <si>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</si>
  <si>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</si>
  <si>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</si>
  <si>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</si>
  <si>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</si>
  <si>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</si>
  <si>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</si>
  <si>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</si>
  <si>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</si>
  <si>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</si>
  <si>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</si>
  <si>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</si>
  <si>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</si>
  <si>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</si>
  <si>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</si>
  <si>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</si>
  <si>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</si>
  <si>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</si>
  <si>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</si>
  <si>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</si>
  <si>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</si>
  <si>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</si>
  <si>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</si>
  <si>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</si>
  <si>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</si>
  <si>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</si>
  <si>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</si>
  <si>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</si>
  <si>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</si>
  <si>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</si>
  <si>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</si>
  <si>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</si>
  <si>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</si>
  <si>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</si>
  <si>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</si>
  <si>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</si>
  <si>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</si>
  <si>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</si>
  <si>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</si>
  <si>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</si>
  <si>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</si>
  <si>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</si>
  <si>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</si>
  <si>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</si>
  <si>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</si>
  <si>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</si>
  <si>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</si>
  <si>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</si>
  <si>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</si>
  <si>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</si>
  <si>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</si>
  <si>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</si>
  <si>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</si>
  <si>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</si>
  <si>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</si>
  <si>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</si>
  <si>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</si>
  <si>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</si>
  <si>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</si>
  <si>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</si>
  <si>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</si>
  <si>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</si>
  <si>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</si>
  <si>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</si>
  <si>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</si>
  <si>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</si>
  <si>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</si>
  <si>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</si>
  <si>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</si>
  <si>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</si>
  <si>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</si>
  <si>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</si>
  <si>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</si>
  <si>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</si>
  <si>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</si>
  <si>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</si>
  <si>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</si>
  <si>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</si>
  <si>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</si>
  <si>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</si>
  <si>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</si>
  <si>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</si>
  <si>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</si>
  <si>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</si>
  <si>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</si>
  <si>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</si>
  <si>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</si>
  <si>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</si>
  <si>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</si>
  <si>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</si>
  <si>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</si>
  <si>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</si>
  <si>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</si>
  <si>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</si>
  <si>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</si>
  <si>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</si>
  <si>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</si>
  <si>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</si>
  <si>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</si>
  <si>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</si>
  <si>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</si>
  <si>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</si>
  <si>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</si>
  <si>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</si>
  <si>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</si>
  <si>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</si>
  <si>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</si>
  <si>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</si>
  <si>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</si>
  <si>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</si>
  <si>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</si>
  <si>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</si>
  <si>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</si>
  <si>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</si>
  <si>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</si>
  <si>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</si>
  <si>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</si>
  <si>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</si>
  <si>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</si>
  <si>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</si>
  <si>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</si>
  <si>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</si>
  <si>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</si>
  <si>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</si>
  <si>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</si>
  <si>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</si>
  <si>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</si>
  <si>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</si>
  <si>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</si>
  <si>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</si>
  <si>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</si>
  <si>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</si>
  <si>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</si>
  <si>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</si>
  <si>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</si>
  <si>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</si>
  <si>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</si>
  <si>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</si>
  <si>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</si>
  <si>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</si>
  <si>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</si>
  <si>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</si>
  <si>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</si>
  <si>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</si>
  <si>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</si>
  <si>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</si>
  <si>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</si>
  <si>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</si>
  <si>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</si>
  <si>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</si>
  <si>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</si>
  <si>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</si>
  <si>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</si>
  <si>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</si>
  <si>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</si>
  <si>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</si>
  <si>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</si>
  <si>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</si>
  <si>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</si>
  <si>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</si>
  <si>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</si>
  <si>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</si>
  <si>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</si>
  <si>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</si>
  <si>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</si>
  <si>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</si>
  <si>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</si>
  <si>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</si>
  <si>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</si>
  <si>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</si>
  <si>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</si>
  <si>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</si>
  <si>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</si>
  <si>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</si>
  <si>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</si>
  <si>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</si>
  <si>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</si>
  <si>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</si>
  <si>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</si>
  <si>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</si>
  <si>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</si>
  <si>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</si>
  <si>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</si>
  <si>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</si>
  <si>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</si>
  <si>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</si>
  <si>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</si>
  <si>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</si>
  <si>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</si>
  <si>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</si>
  <si>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</si>
  <si>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</si>
  <si>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</si>
  <si>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</si>
  <si>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</si>
  <si>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</si>
  <si>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</si>
  <si>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</si>
  <si>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</si>
  <si>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</si>
  <si>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</si>
  <si>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</si>
  <si>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</si>
  <si>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</si>
  <si>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</si>
  <si>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</si>
  <si>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</si>
  <si>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</si>
  <si>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</si>
  <si>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</si>
  <si>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</si>
  <si>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</si>
  <si>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</si>
  <si>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</si>
  <si>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</si>
  <si>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</si>
  <si>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</si>
  <si>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</si>
  <si>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</si>
  <si>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</si>
  <si>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</si>
  <si>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</si>
  <si>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</si>
  <si>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</si>
  <si>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</si>
  <si>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</si>
  <si>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</si>
  <si>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</si>
  <si>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</si>
  <si>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</si>
  <si>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</si>
  <si>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</si>
  <si>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</si>
  <si>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</si>
  <si>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</si>
  <si>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</si>
  <si>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</si>
  <si>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</si>
  <si>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</si>
  <si>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</si>
  <si>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</si>
  <si>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</si>
  <si>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</si>
  <si>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</si>
  <si>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</si>
  <si>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</si>
  <si>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</si>
  <si>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</si>
  <si>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</si>
  <si>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</si>
  <si>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</si>
  <si>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</si>
  <si>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</si>
  <si>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</si>
  <si>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</si>
  <si>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</si>
  <si>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</si>
  <si>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</si>
  <si>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</si>
  <si>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</si>
  <si>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</si>
  <si>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</si>
  <si>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</si>
  <si>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</si>
  <si>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</si>
  <si>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</si>
  <si>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</si>
  <si>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</si>
  <si>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</si>
  <si>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</si>
  <si>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</si>
  <si>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</si>
  <si>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</si>
  <si>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</si>
  <si>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</si>
  <si>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</si>
  <si>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</si>
  <si>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</si>
  <si>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</si>
  <si>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</si>
  <si>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</si>
  <si>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</si>
  <si>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</si>
  <si>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</si>
  <si>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</si>
  <si>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</si>
  <si>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</si>
  <si>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</si>
  <si>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</si>
  <si>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</si>
  <si>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</si>
  <si>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</si>
  <si>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</si>
  <si>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</si>
  <si>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</si>
  <si>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</si>
  <si>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</si>
  <si>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</si>
  <si>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</si>
  <si>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</si>
  <si>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</si>
  <si>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</si>
  <si>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</si>
  <si>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</si>
  <si>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</si>
  <si>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</si>
  <si>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</si>
  <si>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</si>
  <si>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</si>
  <si>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</si>
  <si>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</si>
  <si>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</si>
  <si>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</si>
  <si>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</si>
  <si>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</si>
  <si>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</si>
  <si>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</si>
  <si>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</si>
  <si>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</si>
  <si>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</si>
  <si>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</si>
  <si>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</si>
  <si>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</si>
  <si>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</si>
  <si>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</si>
  <si>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</si>
  <si>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</si>
  <si>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</si>
  <si>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</si>
  <si>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</si>
  <si>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</si>
  <si>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</si>
  <si>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</si>
  <si>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</si>
  <si>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</si>
  <si>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</si>
  <si>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</si>
  <si>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</si>
  <si>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</si>
  <si>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</si>
  <si>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</si>
  <si>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</si>
  <si>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</si>
  <si>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</si>
  <si>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</si>
  <si>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</si>
  <si>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</si>
  <si>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</si>
  <si>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</si>
  <si>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</si>
  <si>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</si>
  <si>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</si>
  <si>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</si>
  <si>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</si>
  <si>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</si>
  <si>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</si>
  <si>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</si>
  <si>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</si>
  <si>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</si>
  <si>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</si>
  <si>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</si>
  <si>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</si>
  <si>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</si>
  <si>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</si>
  <si>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</si>
  <si>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</si>
  <si>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</si>
  <si>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</si>
  <si>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</si>
  <si>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</si>
  <si>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</si>
  <si>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</si>
  <si>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</si>
  <si>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</si>
  <si>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</si>
  <si>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</si>
  <si>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</si>
  <si>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</si>
  <si>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</si>
  <si>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</si>
  <si>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</si>
  <si>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</si>
  <si>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</si>
  <si>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</si>
  <si>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</si>
  <si>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</si>
  <si>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</si>
  <si>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</si>
  <si>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</si>
  <si>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</si>
  <si>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</si>
  <si>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</si>
  <si>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</si>
  <si>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</si>
  <si>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</si>
  <si>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</si>
  <si>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</si>
  <si>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</si>
  <si>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</si>
  <si>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</si>
  <si>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</si>
  <si>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</si>
  <si>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</si>
  <si>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</si>
  <si>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</si>
  <si>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</si>
  <si>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</si>
  <si>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</si>
  <si>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</si>
  <si>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</si>
  <si>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</si>
  <si>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</si>
  <si>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</si>
  <si>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</si>
  <si>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</si>
  <si>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</si>
  <si>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</si>
  <si>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</si>
  <si>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</si>
  <si>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</si>
  <si>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</si>
  <si>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</si>
  <si>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</si>
  <si>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</si>
  <si>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</si>
  <si>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</si>
  <si>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</si>
  <si>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</si>
  <si>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</si>
  <si>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</si>
  <si>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</si>
  <si>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</si>
  <si>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</si>
  <si>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</si>
  <si>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</si>
  <si>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</si>
  <si>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</si>
  <si>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</si>
  <si>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</si>
  <si>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</si>
  <si>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</si>
  <si>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</si>
  <si>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</si>
  <si>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</si>
  <si>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</si>
  <si>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</si>
  <si>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</si>
  <si>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</si>
  <si>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</si>
  <si>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</si>
  <si>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</si>
  <si>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</si>
  <si>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</si>
  <si>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</si>
  <si>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</si>
  <si>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</si>
  <si>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</si>
  <si>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</si>
  <si>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</si>
  <si>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</si>
  <si>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</si>
  <si>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</si>
  <si>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</si>
  <si>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</si>
  <si>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</si>
  <si>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</si>
  <si>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</si>
  <si>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</si>
  <si>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</si>
  <si>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</si>
  <si>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</si>
  <si>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</si>
  <si>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</si>
  <si>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</si>
  <si>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</si>
  <si>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</si>
  <si>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</si>
  <si>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</si>
  <si>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</si>
  <si>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</si>
  <si>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</si>
  <si>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</si>
  <si>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</si>
  <si>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</si>
  <si>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</si>
  <si>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</si>
  <si>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</si>
  <si>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</si>
  <si>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</si>
  <si>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</si>
  <si>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</si>
  <si>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</si>
  <si>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</si>
  <si>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</si>
  <si>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</si>
  <si>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</si>
  <si>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</si>
  <si>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</si>
  <si>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</si>
  <si>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</si>
  <si>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</si>
  <si>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</si>
  <si>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</si>
  <si>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</si>
  <si>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</si>
  <si>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</si>
  <si>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</si>
  <si>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</si>
  <si>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</si>
  <si>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</si>
  <si>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</si>
  <si>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</si>
  <si>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</si>
  <si>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</si>
  <si>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</si>
  <si>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</si>
  <si>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</si>
  <si>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</si>
  <si>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</si>
  <si>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</si>
  <si>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</si>
  <si>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</si>
  <si>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</si>
  <si>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</si>
  <si>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</si>
  <si>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</si>
  <si>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</si>
  <si>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</si>
  <si>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</si>
  <si>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</si>
  <si>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</si>
  <si>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</si>
  <si>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</si>
  <si>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</si>
  <si>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</si>
  <si>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</si>
  <si>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</si>
  <si>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</si>
  <si>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</si>
  <si>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</si>
  <si>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</si>
  <si>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</si>
  <si>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</si>
  <si>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</si>
  <si>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</si>
  <si>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</si>
  <si>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</si>
  <si>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</si>
  <si>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</si>
  <si>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</si>
  <si>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</si>
  <si>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</si>
  <si>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</si>
  <si>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</si>
  <si>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</si>
  <si>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</si>
  <si>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</si>
  <si>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</si>
  <si>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</si>
  <si>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</si>
  <si>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</si>
  <si>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</si>
  <si>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</si>
  <si>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</si>
  <si>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</si>
  <si>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</si>
  <si>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</si>
  <si>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</si>
  <si>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</si>
  <si>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</si>
  <si>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</si>
  <si>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</si>
  <si>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</si>
  <si>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</si>
  <si>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</si>
  <si>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</si>
  <si>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</si>
  <si>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</si>
  <si>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</si>
  <si>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</si>
  <si>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</si>
  <si>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</si>
  <si>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</si>
  <si>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</si>
  <si>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</si>
  <si>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</si>
  <si>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</si>
  <si>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</si>
  <si>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</si>
  <si>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</si>
  <si>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</si>
  <si>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</si>
  <si>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</si>
  <si>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</si>
  <si>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</si>
  <si>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</si>
  <si>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</si>
  <si>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</si>
  <si>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</si>
  <si>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</si>
  <si>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</si>
  <si>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</si>
  <si>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</si>
  <si>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</si>
  <si>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</si>
  <si>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</si>
  <si>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</si>
  <si>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</si>
  <si>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</si>
  <si>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</si>
  <si>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</si>
  <si>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</si>
  <si>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</si>
  <si>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</si>
  <si>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</si>
  <si>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</si>
  <si>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</si>
  <si>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</si>
  <si>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</si>
  <si>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</si>
  <si>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</si>
  <si>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</si>
  <si>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</si>
  <si>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</si>
  <si>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</si>
  <si>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</si>
  <si>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</si>
  <si>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</si>
  <si>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</si>
  <si>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</si>
  <si>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</si>
  <si>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</si>
  <si>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</si>
  <si>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</si>
  <si>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</si>
  <si>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</si>
  <si>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</si>
  <si>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</si>
  <si>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</si>
  <si>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</si>
  <si>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</si>
  <si>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</si>
  <si>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</si>
  <si>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</si>
  <si>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</si>
  <si>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</si>
  <si>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</si>
  <si>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</si>
  <si>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</si>
  <si>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</si>
  <si>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</si>
  <si>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</si>
  <si>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</si>
  <si>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</si>
  <si>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</si>
  <si>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</si>
  <si>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</si>
  <si>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</si>
  <si>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</si>
  <si>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</si>
  <si>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</si>
  <si>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</si>
  <si>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</si>
  <si>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</si>
  <si>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</si>
  <si>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</si>
  <si>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</si>
  <si>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</si>
  <si>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</si>
  <si>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</si>
  <si>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</si>
  <si>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</si>
  <si>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</si>
  <si>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</si>
  <si>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</si>
  <si>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</si>
  <si>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</si>
  <si>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</si>
  <si>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</si>
  <si>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</si>
  <si>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</si>
  <si>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</si>
  <si>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</si>
  <si>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</si>
  <si>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</si>
  <si>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</si>
  <si>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</si>
  <si>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</si>
  <si>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</si>
  <si>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</si>
  <si>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</si>
  <si>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</si>
  <si>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</si>
  <si>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</si>
  <si>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</si>
  <si>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</si>
  <si>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</si>
  <si>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</si>
  <si>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</si>
  <si>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</si>
  <si>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</si>
  <si>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</si>
  <si>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</si>
  <si>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</si>
  <si>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</si>
  <si>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</si>
  <si>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</si>
  <si>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</si>
  <si>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</si>
  <si>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</si>
  <si>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</si>
  <si>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</si>
  <si>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</si>
  <si>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</si>
  <si>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</si>
  <si>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</si>
  <si>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</si>
  <si>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</si>
  <si>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</si>
  <si>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</si>
  <si>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</si>
  <si>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</si>
  <si>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</si>
  <si>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</si>
  <si>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</si>
  <si>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</si>
  <si>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</si>
  <si>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</si>
  <si>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</si>
  <si>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</si>
  <si>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</si>
  <si>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</si>
  <si>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</si>
  <si>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</si>
  <si>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</si>
  <si>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</si>
  <si>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</si>
  <si>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</si>
  <si>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</si>
  <si>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</si>
  <si>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</si>
  <si>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</si>
  <si>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</si>
  <si>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</si>
  <si>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</si>
  <si>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</si>
  <si>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</si>
  <si>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</si>
  <si>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</si>
  <si>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</si>
  <si>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</si>
  <si>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</si>
  <si>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</si>
  <si>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</si>
  <si>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</si>
  <si>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</si>
  <si>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</si>
  <si>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</si>
  <si>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</si>
  <si>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</si>
  <si>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</si>
  <si>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</si>
  <si>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</si>
  <si>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</si>
  <si>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</si>
  <si>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</si>
  <si>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</si>
  <si>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</si>
  <si>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</si>
  <si>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</si>
  <si>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</si>
  <si>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</si>
  <si>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</si>
  <si>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</si>
  <si>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</si>
  <si>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</si>
  <si>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</si>
  <si>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</si>
  <si>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</si>
  <si>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</si>
  <si>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</si>
  <si>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</si>
  <si>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</si>
  <si>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</si>
  <si>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</si>
  <si>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</si>
  <si>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</si>
  <si>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</si>
  <si>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</si>
  <si>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</si>
  <si>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</si>
  <si>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</si>
  <si>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</si>
  <si>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</si>
  <si>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</si>
  <si>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</si>
  <si>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</si>
  <si>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</si>
  <si>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</si>
  <si>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</si>
  <si>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</si>
  <si>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</si>
  <si>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</si>
  <si>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</si>
  <si>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</si>
  <si>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</si>
  <si>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</si>
  <si>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</si>
  <si>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</si>
  <si>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</si>
  <si>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</si>
  <si>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</si>
  <si>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</si>
  <si>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</si>
  <si>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</si>
  <si>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</si>
  <si>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</si>
  <si>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</si>
  <si>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</si>
  <si>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</si>
  <si>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</si>
  <si>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</si>
  <si>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</si>
  <si>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</si>
  <si>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</si>
  <si>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</si>
  <si>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</si>
  <si>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</si>
  <si>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</si>
  <si>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</si>
  <si>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</si>
  <si>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</si>
  <si>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</si>
  <si>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</si>
  <si>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</si>
  <si>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</si>
  <si>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</si>
  <si>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</si>
  <si>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</si>
  <si>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</si>
  <si>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</si>
  <si>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</si>
  <si>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</si>
  <si>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</si>
  <si>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</si>
  <si>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</si>
  <si>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</si>
  <si>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</si>
  <si>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</si>
  <si>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</si>
  <si>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</si>
  <si>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</si>
  <si>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</si>
  <si>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</si>
  <si>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</si>
  <si>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</si>
  <si>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</si>
  <si>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</si>
  <si>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</si>
  <si>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</si>
  <si>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</si>
  <si>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</si>
  <si>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</si>
  <si>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</si>
  <si>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</si>
  <si>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</si>
  <si>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</si>
  <si>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</si>
  <si>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</si>
  <si>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</si>
  <si>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</si>
  <si>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</si>
  <si>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</si>
  <si>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</si>
  <si>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</si>
  <si>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</si>
  <si>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</si>
  <si>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</si>
  <si>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</si>
  <si>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</si>
  <si>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</si>
  <si>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</si>
  <si>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</si>
  <si>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</si>
  <si>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</si>
  <si>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</si>
  <si>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</si>
  <si>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</si>
  <si>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</si>
  <si>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</si>
  <si>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</si>
  <si>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</si>
  <si>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</si>
  <si>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</si>
  <si>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</si>
  <si>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</si>
  <si>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</si>
  <si>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</si>
  <si>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</si>
  <si>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</si>
  <si>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</si>
  <si>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</si>
  <si>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</si>
  <si>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</si>
  <si>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</si>
  <si>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</si>
  <si>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</si>
  <si>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</si>
  <si>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</si>
  <si>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</si>
  <si>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</si>
  <si>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</si>
  <si>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</si>
  <si>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</si>
  <si>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</si>
  <si>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</si>
  <si>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</si>
  <si>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</si>
  <si>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</si>
  <si>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</si>
  <si>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</si>
  <si>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</si>
  <si>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</si>
  <si>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</si>
  <si>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</si>
  <si>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</si>
  <si>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</si>
  <si>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</si>
  <si>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</si>
  <si>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</si>
  <si>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</si>
  <si>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</si>
  <si>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</si>
  <si>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</si>
  <si>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</si>
  <si>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</si>
  <si>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</si>
  <si>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</si>
  <si>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</si>
  <si>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</si>
  <si>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</si>
  <si>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</si>
  <si>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</si>
  <si>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</si>
  <si>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</si>
  <si>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</si>
  <si>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</si>
  <si>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</si>
  <si>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</si>
  <si>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</si>
  <si>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</si>
  <si>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</si>
  <si>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</si>
  <si>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</si>
  <si>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</si>
  <si>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</si>
  <si>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</si>
  <si>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</si>
  <si>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</si>
  <si>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</si>
  <si>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</si>
  <si>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</si>
  <si>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</si>
  <si>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</si>
  <si>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</si>
  <si>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</si>
  <si>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</si>
  <si>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</si>
  <si>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</si>
  <si>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</si>
  <si>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</si>
  <si>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</si>
  <si>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</si>
  <si>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</si>
  <si>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</si>
  <si>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</si>
  <si>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</si>
  <si>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</si>
  <si>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</si>
  <si>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</si>
  <si>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</si>
  <si>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</si>
  <si>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</si>
  <si>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</si>
  <si>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</si>
  <si>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</si>
  <si>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</si>
  <si>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</si>
  <si>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</si>
  <si>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</si>
  <si>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</si>
  <si>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</si>
  <si>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</si>
  <si>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</si>
  <si>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</si>
  <si>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</si>
  <si>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</si>
  <si>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</si>
  <si>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</si>
  <si>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</si>
  <si>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</si>
  <si>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</si>
  <si>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</si>
  <si>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</si>
  <si>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</si>
  <si>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</si>
  <si>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</si>
  <si>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</si>
  <si>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</si>
  <si>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</si>
  <si>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</si>
  <si>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</si>
  <si>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</si>
  <si>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</si>
  <si>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</si>
  <si>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</si>
  <si>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</si>
  <si>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</si>
  <si>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</si>
  <si>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</si>
  <si>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</si>
  <si>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</si>
  <si>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</si>
  <si>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</si>
  <si>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</si>
  <si>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</si>
  <si>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</si>
  <si>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</si>
  <si>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</si>
  <si>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</si>
  <si>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</si>
  <si>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</si>
  <si>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</si>
  <si>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</si>
  <si>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</si>
  <si>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</si>
  <si>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</si>
  <si>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</si>
  <si>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</si>
  <si>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</si>
  <si>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</si>
  <si>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</si>
  <si>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</si>
  <si>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</si>
  <si>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</si>
  <si>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</si>
  <si>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</si>
  <si>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</si>
  <si>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</si>
  <si>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</si>
  <si>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</si>
  <si>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</si>
  <si>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</si>
  <si>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</si>
  <si>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</si>
  <si>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</si>
  <si>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</si>
  <si>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</si>
  <si>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</si>
  <si>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</si>
  <si>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</si>
  <si>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</si>
  <si>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</si>
  <si>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</si>
  <si>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</si>
  <si>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</si>
  <si>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</si>
  <si>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</si>
  <si>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</si>
  <si>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</si>
  <si>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</si>
  <si>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</si>
  <si>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</si>
  <si>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</si>
  <si>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</si>
  <si>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</si>
  <si>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</si>
  <si>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</si>
  <si>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</si>
  <si>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</si>
  <si>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</si>
  <si>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</si>
  <si>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</si>
  <si>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</si>
  <si>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</si>
  <si>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</si>
  <si>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</si>
  <si>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</si>
  <si>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</si>
  <si>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</si>
  <si>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</si>
  <si>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</si>
  <si>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</si>
  <si>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</si>
  <si>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</si>
  <si>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</si>
  <si>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</si>
  <si>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</si>
  <si>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</si>
  <si>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</si>
  <si>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</si>
  <si>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</si>
  <si>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</si>
  <si>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</si>
  <si>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</si>
  <si>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</si>
  <si>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</si>
  <si>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</si>
  <si>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</si>
  <si>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</si>
  <si>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</si>
  <si>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</si>
  <si>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</si>
  <si>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</si>
  <si>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</si>
  <si>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</si>
  <si>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</si>
  <si>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</si>
  <si>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</si>
  <si>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</si>
  <si>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</si>
  <si>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</si>
  <si>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</si>
  <si>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</si>
  <si>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</si>
  <si>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</si>
  <si>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</si>
  <si>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</si>
  <si>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</si>
  <si>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</si>
  <si>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</si>
  <si>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</si>
  <si>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</si>
  <si>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</si>
  <si>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</si>
  <si>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</si>
  <si>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</si>
  <si>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</si>
  <si>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</si>
  <si>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</si>
  <si>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</si>
  <si>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</si>
  <si>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</si>
  <si>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</si>
  <si>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</si>
  <si>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</si>
  <si>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</si>
  <si>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</si>
  <si>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</si>
  <si>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</si>
  <si>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</si>
  <si>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</si>
  <si>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</si>
  <si>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</si>
  <si>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</si>
  <si>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</si>
  <si>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</si>
  <si>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</si>
  <si>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</si>
  <si>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</si>
  <si>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</si>
  <si>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</si>
  <si>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</si>
  <si>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</si>
  <si>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</si>
  <si>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</si>
  <si>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</si>
  <si>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</si>
  <si>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</si>
  <si>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</si>
  <si>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</si>
  <si>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</si>
  <si>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</si>
  <si>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</si>
  <si>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</si>
  <si>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</si>
  <si>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</si>
  <si>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</si>
  <si>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</si>
  <si>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</si>
  <si>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</si>
  <si>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</si>
  <si>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</si>
  <si>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</si>
  <si>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</si>
  <si>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</si>
  <si>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</si>
  <si>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</si>
  <si>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</si>
  <si>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</si>
  <si>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</si>
  <si>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</si>
  <si>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</si>
  <si>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</si>
  <si>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</si>
  <si>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</si>
  <si>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</si>
  <si>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</si>
  <si>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</si>
  <si>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</si>
  <si>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</si>
  <si>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</si>
  <si>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</si>
  <si>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</si>
  <si>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</si>
  <si>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</si>
  <si>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</si>
  <si>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</si>
  <si>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</si>
  <si>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</si>
  <si>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</si>
  <si>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</si>
  <si>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</si>
  <si>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</si>
  <si>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</si>
  <si>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</si>
  <si>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</si>
  <si>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</si>
  <si>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</si>
  <si>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</si>
  <si>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</si>
  <si>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</si>
  <si>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</si>
  <si>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</si>
  <si>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</si>
  <si>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</si>
  <si>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</si>
  <si>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</si>
  <si>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</si>
  <si>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</si>
  <si>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</si>
  <si>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</si>
  <si>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</si>
  <si>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</si>
  <si>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</si>
  <si>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</si>
  <si>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</si>
  <si>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</si>
  <si>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</si>
  <si>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</si>
  <si>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</si>
  <si>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</si>
  <si>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</si>
  <si>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</si>
  <si>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</si>
  <si>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</si>
  <si>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</si>
  <si>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</si>
  <si>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</si>
  <si>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</si>
  <si>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</si>
  <si>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</si>
  <si>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</si>
  <si>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</si>
  <si>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</si>
  <si>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</si>
  <si>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</si>
  <si>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</si>
  <si>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</si>
  <si>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</si>
  <si>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</si>
  <si>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</si>
  <si>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</si>
  <si>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</si>
  <si>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</si>
  <si>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</si>
  <si>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</si>
  <si>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</si>
  <si>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</si>
  <si>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</si>
  <si>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</si>
  <si>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</si>
  <si>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</si>
  <si>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</si>
  <si>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</si>
  <si>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</si>
  <si>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</si>
  <si>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</si>
  <si>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</si>
  <si>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</si>
  <si>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</si>
  <si>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</si>
  <si>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</si>
  <si>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</si>
  <si>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</si>
  <si>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</si>
  <si>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</si>
  <si>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</si>
  <si>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</si>
  <si>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</si>
  <si>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</si>
  <si>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</si>
  <si>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</si>
  <si>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</si>
  <si>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</si>
  <si>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</si>
  <si>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</si>
  <si>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</si>
  <si>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</si>
  <si>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</si>
  <si>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</si>
  <si>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</si>
  <si>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</si>
  <si>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</si>
  <si>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</si>
  <si>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</si>
  <si>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</si>
  <si>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</si>
  <si>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</si>
  <si>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</si>
  <si>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</si>
  <si>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</si>
  <si>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</si>
  <si>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</si>
  <si>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</si>
  <si>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</si>
  <si>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</si>
  <si>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</si>
  <si>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</si>
  <si>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</si>
  <si>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</si>
  <si>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</si>
  <si>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</si>
  <si>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</si>
  <si>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</si>
  <si>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</si>
  <si>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</si>
  <si>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</si>
  <si>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</si>
  <si>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</si>
  <si>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</si>
  <si>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</si>
  <si>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</si>
  <si>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</si>
  <si>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</si>
  <si>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</si>
  <si>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</si>
  <si>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</si>
  <si>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</si>
  <si>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</si>
  <si>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</si>
  <si>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</si>
  <si>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</si>
  <si>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</si>
  <si>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</si>
  <si>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</si>
  <si>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</si>
  <si>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</si>
  <si>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</si>
  <si>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</si>
  <si>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</si>
  <si>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</si>
  <si>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</si>
  <si>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</si>
  <si>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</si>
  <si>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</si>
  <si>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</si>
  <si>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</si>
  <si>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</si>
  <si>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</si>
  <si>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</si>
  <si>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</si>
  <si>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</si>
  <si>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</si>
  <si>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</si>
  <si>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</si>
  <si>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</si>
  <si>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</si>
  <si>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</si>
  <si>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</si>
  <si>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</si>
  <si>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</si>
  <si>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</si>
  <si>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</si>
  <si>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</si>
  <si>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</si>
  <si>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</si>
  <si>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</si>
  <si>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</si>
  <si>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</si>
  <si>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</si>
  <si>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</si>
  <si>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</si>
  <si>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</si>
  <si>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</si>
  <si>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</si>
  <si>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</si>
  <si>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</si>
  <si>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</si>
  <si>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</si>
  <si>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</si>
  <si>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</si>
  <si>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</si>
  <si>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</si>
  <si>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</si>
  <si>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</si>
  <si>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</si>
  <si>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</si>
  <si>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</si>
  <si>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</si>
  <si>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</si>
  <si>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</si>
  <si>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</si>
  <si>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</si>
  <si>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</si>
  <si>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</si>
  <si>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</si>
  <si>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</si>
  <si>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</si>
  <si>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</si>
  <si>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</si>
  <si>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</si>
  <si>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</si>
  <si>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</si>
  <si>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</si>
  <si>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</si>
  <si>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</si>
  <si>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</si>
  <si>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</si>
  <si>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</si>
  <si>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</si>
  <si>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</si>
  <si>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</si>
  <si>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</si>
  <si>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</si>
  <si>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</si>
  <si>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</si>
  <si>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</si>
  <si>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</si>
  <si>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</si>
  <si>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</si>
  <si>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</si>
  <si>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</si>
  <si>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</si>
  <si>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</si>
  <si>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</si>
  <si>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</si>
  <si>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</si>
  <si>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</si>
  <si>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</si>
  <si>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</si>
  <si>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</si>
  <si>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</si>
  <si>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</si>
  <si>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</si>
  <si>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</si>
  <si>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</si>
  <si>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</si>
  <si>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</si>
  <si>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</si>
  <si>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</si>
  <si>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</si>
  <si>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</si>
  <si>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</si>
  <si>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</si>
  <si>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</si>
  <si>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</si>
  <si>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</si>
  <si>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</si>
  <si>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</si>
  <si>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</si>
  <si>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</si>
  <si>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</si>
  <si>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</si>
  <si>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</si>
  <si>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</si>
  <si>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</si>
  <si>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</si>
  <si>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</si>
  <si>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</si>
  <si>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</si>
  <si>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</si>
  <si>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</si>
  <si>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</si>
  <si>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</si>
  <si>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</si>
  <si>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</si>
  <si>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</si>
  <si>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</si>
  <si>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</si>
  <si>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</si>
  <si>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</si>
  <si>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</si>
  <si>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</si>
  <si>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</si>
  <si>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</si>
  <si>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</si>
  <si>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</si>
  <si>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</si>
  <si>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</si>
  <si>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</si>
  <si>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</si>
  <si>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</si>
  <si>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</si>
  <si>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</si>
  <si>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</si>
  <si>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</si>
  <si>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</si>
  <si>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</si>
  <si>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</si>
  <si>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</si>
  <si>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</si>
  <si>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</si>
  <si>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</si>
  <si>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</si>
  <si>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</si>
  <si>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</si>
  <si>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</si>
  <si>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</si>
  <si>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</si>
  <si>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</si>
  <si>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</si>
  <si>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</si>
  <si>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</si>
  <si>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</si>
  <si>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</si>
  <si>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</si>
  <si>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</si>
  <si>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</si>
  <si>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</si>
  <si>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</si>
  <si>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</si>
  <si>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</si>
  <si>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</si>
  <si>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</si>
  <si>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</si>
  <si>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</si>
  <si>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</si>
  <si>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</si>
  <si>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</si>
  <si>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</si>
  <si>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</si>
  <si>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</si>
  <si>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</si>
  <si>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</si>
  <si>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</si>
  <si>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</si>
  <si>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</si>
  <si>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</si>
  <si>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</si>
  <si>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</si>
  <si>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</si>
  <si>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</si>
  <si>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</si>
  <si>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</si>
  <si>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</si>
  <si>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</si>
  <si>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</si>
  <si>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</si>
  <si>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</si>
  <si>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</si>
  <si>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</si>
  <si>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</si>
  <si>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</si>
  <si>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</si>
  <si>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</si>
  <si>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</si>
  <si>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</si>
  <si>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</si>
  <si>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</si>
  <si>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</si>
  <si>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</si>
  <si>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</si>
  <si>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</si>
  <si>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</si>
  <si>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</si>
  <si>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</si>
  <si>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</si>
  <si>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</si>
  <si>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</si>
  <si>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</si>
  <si>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</si>
  <si>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</si>
  <si>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</si>
  <si>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</si>
  <si>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</si>
  <si>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</si>
  <si>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</si>
  <si>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</si>
  <si>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</si>
  <si>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</si>
  <si>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</si>
  <si>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</si>
  <si>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</si>
  <si>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</si>
  <si>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</si>
  <si>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</si>
  <si>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</si>
  <si>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</si>
  <si>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</si>
  <si>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</si>
  <si>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</si>
  <si>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</si>
  <si>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</si>
  <si>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</si>
  <si>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</si>
  <si>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</si>
  <si>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</si>
  <si>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</si>
  <si>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</si>
  <si>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</si>
  <si>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</si>
  <si>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</si>
  <si>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</si>
  <si>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</si>
  <si>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</si>
  <si>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</si>
  <si>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</si>
  <si>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</si>
  <si>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</si>
  <si>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</si>
  <si>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</si>
  <si>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</si>
  <si>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</si>
  <si>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</si>
  <si>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</si>
  <si>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</si>
  <si>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</si>
  <si>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</si>
  <si>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</si>
  <si>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</si>
  <si>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</si>
  <si>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</si>
  <si>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</si>
  <si>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</si>
  <si>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</si>
  <si>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</si>
  <si>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</si>
  <si>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</si>
  <si>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</si>
  <si>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</si>
  <si>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</si>
  <si>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</si>
  <si>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</si>
  <si>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</si>
  <si>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</si>
  <si>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</si>
  <si>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</si>
  <si>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</si>
  <si>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</si>
  <si>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</si>
  <si>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</si>
  <si>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</si>
  <si>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</si>
  <si>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</si>
  <si>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</si>
  <si>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</si>
  <si>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</si>
  <si>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</si>
  <si>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</si>
  <si>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</si>
  <si>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</si>
  <si>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</si>
  <si>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</si>
  <si>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</si>
  <si>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</si>
  <si>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</si>
  <si>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</si>
  <si>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</si>
  <si>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</si>
  <si>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</si>
  <si>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</si>
  <si>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</si>
  <si>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</si>
  <si>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</si>
  <si>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</si>
  <si>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</si>
  <si>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</si>
  <si>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</si>
  <si>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</si>
  <si>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</si>
  <si>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</si>
  <si>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</si>
  <si>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</si>
  <si>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</si>
  <si>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</si>
  <si>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</si>
  <si>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</si>
  <si>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</si>
  <si>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</si>
  <si>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</si>
  <si>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</si>
  <si>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</si>
  <si>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</si>
  <si>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</si>
  <si>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</si>
  <si>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</si>
  <si>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</si>
  <si>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</si>
  <si>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</si>
  <si>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</si>
  <si>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</si>
  <si>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</si>
  <si>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</si>
  <si>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</si>
  <si>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</si>
  <si>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</si>
  <si>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</si>
  <si>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</si>
  <si>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</si>
  <si>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</si>
  <si>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</si>
  <si>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</si>
  <si>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</si>
  <si>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</si>
  <si>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</si>
  <si>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</si>
  <si>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</si>
  <si>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</si>
  <si>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</si>
  <si>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</si>
  <si>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</si>
  <si>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</si>
  <si>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</si>
  <si>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</si>
  <si>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</si>
  <si>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</si>
  <si>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</si>
  <si>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</si>
  <si>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</si>
  <si>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</si>
  <si>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</si>
  <si>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</si>
  <si>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</si>
  <si>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</si>
  <si>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</si>
  <si>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</si>
  <si>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</si>
  <si>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</si>
  <si>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</si>
  <si>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</si>
  <si>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</si>
  <si>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</si>
  <si>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</si>
  <si>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</si>
  <si>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</si>
  <si>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</si>
  <si>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</si>
  <si>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</si>
  <si>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</si>
  <si>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</si>
  <si>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</si>
  <si>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</si>
  <si>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</si>
  <si>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</si>
  <si>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</si>
  <si>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</si>
  <si>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</si>
  <si>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</si>
  <si>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</si>
  <si>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</si>
  <si>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</si>
  <si>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</si>
  <si>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</si>
  <si>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</si>
  <si>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</si>
  <si>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</si>
  <si>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</si>
  <si>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</si>
  <si>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</si>
  <si>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</si>
  <si>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</si>
  <si>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</si>
  <si>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</si>
  <si>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</si>
  <si>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</si>
  <si>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</si>
  <si>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</si>
  <si>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</si>
  <si>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</si>
  <si>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</si>
  <si>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</si>
  <si>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</si>
  <si>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</si>
  <si>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</si>
  <si>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</si>
  <si>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</si>
  <si>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</si>
  <si>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</si>
  <si>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</si>
  <si>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</si>
  <si>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</si>
  <si>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</si>
  <si>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</si>
  <si>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</si>
  <si>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</si>
  <si>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</si>
  <si>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</si>
  <si>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</si>
  <si>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</si>
  <si>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</si>
  <si>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</si>
  <si>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</si>
  <si>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</si>
  <si>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</si>
  <si>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</si>
  <si>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</si>
  <si>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</si>
  <si>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</si>
  <si>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</si>
  <si>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</si>
  <si>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</si>
  <si>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</si>
  <si>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</si>
  <si>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</si>
  <si>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</si>
  <si>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</si>
  <si>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</si>
  <si>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</si>
  <si>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</si>
  <si>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</si>
  <si>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</si>
  <si>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</si>
  <si>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</si>
  <si>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</si>
  <si>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</si>
  <si>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</si>
  <si>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</si>
  <si>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</si>
  <si>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</si>
  <si>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</si>
  <si>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</si>
  <si>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</si>
  <si>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</si>
  <si>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</si>
  <si>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</si>
  <si>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</si>
  <si>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</si>
  <si>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</si>
  <si>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</si>
  <si>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</si>
  <si>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</si>
  <si>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</si>
  <si>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</si>
  <si>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</si>
  <si>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</si>
  <si>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</si>
  <si>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</si>
  <si>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</si>
  <si>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</si>
  <si>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</si>
  <si>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</si>
  <si>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</si>
  <si>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</si>
  <si>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</si>
  <si>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</si>
  <si>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</si>
  <si>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</si>
  <si>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</si>
  <si>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</si>
  <si>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</si>
  <si>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</si>
  <si>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</si>
  <si>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</si>
  <si>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</si>
  <si>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</si>
  <si>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</si>
  <si>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</si>
  <si>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</si>
  <si>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</si>
  <si>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</si>
  <si>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</si>
  <si>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</si>
  <si>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</si>
  <si>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</si>
  <si>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</si>
  <si>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</si>
  <si>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</si>
  <si>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</si>
  <si>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</si>
  <si>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</si>
  <si>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</si>
  <si>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</si>
  <si>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</si>
  <si>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</si>
  <si>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</si>
  <si>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</si>
  <si>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</si>
  <si>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</si>
  <si>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</si>
  <si>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</si>
  <si>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</si>
  <si>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</si>
  <si>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</si>
  <si>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</si>
  <si>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</si>
  <si>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</si>
  <si>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</si>
  <si>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</si>
  <si>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</si>
  <si>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</si>
  <si>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</si>
  <si>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</si>
  <si>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</si>
  <si>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</si>
  <si>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</si>
  <si>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</si>
  <si>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</si>
  <si>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</si>
  <si>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</si>
  <si>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</si>
  <si>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</si>
  <si>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</si>
  <si>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</si>
  <si>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</si>
  <si>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</si>
  <si>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</si>
  <si>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</si>
  <si>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</si>
  <si>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</si>
  <si>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</si>
  <si>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</si>
  <si>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</si>
  <si>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</si>
  <si>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</si>
  <si>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</si>
  <si>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</si>
  <si>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</si>
  <si>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</si>
  <si>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</si>
  <si>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</si>
  <si>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</si>
  <si>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</si>
  <si>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</si>
  <si>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</si>
  <si>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</si>
  <si>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</si>
  <si>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</si>
  <si>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</si>
  <si>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</si>
  <si>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</si>
  <si>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</si>
  <si>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</si>
  <si>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</si>
  <si>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</si>
  <si>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</si>
  <si>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</si>
  <si>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</si>
  <si>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</si>
  <si>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</si>
  <si>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</si>
  <si>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</si>
  <si>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</si>
  <si>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</si>
  <si>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</si>
  <si>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</si>
  <si>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</si>
  <si>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</si>
  <si>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</si>
  <si>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</si>
  <si>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</si>
  <si>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</si>
  <si>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</si>
  <si>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</si>
  <si>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</si>
  <si>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</si>
  <si>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</si>
  <si>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</si>
  <si>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</si>
  <si>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</si>
  <si>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</si>
  <si>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</si>
  <si>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</si>
  <si>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</si>
  <si>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</si>
  <si>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</si>
  <si>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</si>
  <si>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</si>
  <si>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</si>
  <si>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</si>
  <si>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</si>
  <si>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</si>
  <si>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</si>
  <si>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</si>
  <si>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</si>
  <si>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</si>
  <si>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</si>
  <si>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</si>
  <si>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</si>
  <si>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</si>
  <si>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</si>
  <si>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</si>
  <si>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</si>
  <si>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</si>
  <si>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</si>
  <si>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</si>
  <si>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</si>
  <si>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</si>
  <si>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</si>
  <si>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</si>
  <si>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</si>
  <si>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</si>
  <si>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</si>
  <si>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</si>
  <si>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</si>
  <si>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</si>
  <si>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</si>
  <si>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</si>
  <si>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</si>
  <si>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</si>
  <si>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</si>
  <si>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</si>
  <si>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</si>
  <si>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</si>
  <si>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</si>
  <si>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</si>
  <si>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</si>
  <si>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</si>
  <si>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</si>
  <si>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</si>
  <si>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</si>
  <si>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</si>
  <si>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</si>
  <si>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</si>
  <si>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</si>
  <si>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</si>
  <si>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</si>
  <si>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</si>
  <si>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</si>
  <si>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</si>
  <si>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</si>
  <si>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</si>
  <si>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</si>
  <si>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</si>
  <si>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</si>
  <si>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</si>
  <si>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</si>
  <si>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</si>
  <si>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</si>
  <si>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</si>
  <si>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</si>
  <si>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</si>
  <si>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</si>
  <si>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</si>
  <si>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</si>
  <si>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</si>
  <si>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</si>
  <si>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</si>
  <si>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</si>
  <si>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</si>
  <si>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</si>
  <si>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</si>
  <si>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</si>
  <si>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</si>
  <si>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</si>
  <si>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</si>
  <si>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</si>
  <si>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</si>
  <si>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</si>
  <si>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</si>
  <si>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</si>
  <si>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</si>
  <si>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</si>
  <si>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</si>
  <si>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</si>
  <si>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</si>
  <si>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</si>
  <si>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</si>
  <si>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</si>
  <si>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</si>
  <si>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</si>
  <si>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</si>
  <si>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</si>
  <si>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</si>
  <si>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</si>
  <si>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</si>
  <si>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</si>
  <si>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</si>
  <si>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</si>
  <si>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</si>
  <si>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</si>
  <si>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</si>
  <si>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</si>
  <si>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</si>
  <si>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</si>
  <si>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</si>
  <si>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</si>
  <si>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</si>
  <si>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</si>
  <si>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</si>
  <si>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</si>
  <si>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</si>
  <si>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</si>
  <si>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</si>
  <si>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</si>
  <si>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</si>
  <si>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</si>
  <si>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</si>
  <si>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</si>
  <si>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</si>
  <si>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</si>
  <si>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</si>
  <si>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</si>
  <si>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</si>
  <si>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</si>
  <si>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</si>
  <si>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</si>
  <si>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</si>
  <si>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</si>
  <si>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</si>
  <si>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</si>
  <si>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</si>
  <si>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</si>
  <si>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</si>
  <si>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</si>
  <si>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</si>
  <si>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</si>
  <si>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</si>
  <si>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</si>
  <si>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</si>
  <si>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</si>
  <si>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</si>
  <si>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</si>
  <si>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</si>
  <si>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</si>
  <si>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</si>
  <si>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</si>
  <si>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</si>
  <si>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</si>
  <si>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</si>
  <si>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</si>
  <si>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</si>
  <si>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</si>
  <si>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</si>
  <si>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</si>
  <si>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</si>
  <si>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</si>
  <si>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</si>
  <si>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</si>
  <si>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</si>
  <si>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</si>
  <si>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</si>
  <si>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</si>
  <si>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</si>
  <si>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</si>
  <si>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</si>
  <si>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</si>
  <si>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</si>
  <si>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</si>
  <si>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</si>
  <si>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</si>
  <si>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</si>
  <si>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</si>
  <si>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</si>
  <si>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</si>
  <si>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</si>
  <si>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</si>
  <si>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</si>
  <si>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</si>
  <si>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</si>
  <si>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</si>
  <si>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</si>
  <si>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</si>
  <si>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</si>
  <si>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</si>
  <si>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</si>
  <si>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</si>
  <si>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</si>
  <si>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</si>
  <si>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</si>
  <si>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</si>
  <si>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</si>
  <si>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</si>
  <si>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</si>
  <si>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</si>
  <si>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</si>
  <si>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</si>
  <si>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</si>
  <si>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</si>
  <si>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</si>
  <si>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</si>
  <si>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</si>
  <si>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</si>
  <si>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</si>
  <si>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</si>
  <si>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</si>
  <si>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</si>
  <si>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</si>
  <si>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</si>
  <si>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</si>
  <si>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</si>
  <si>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</si>
  <si>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</si>
  <si>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</si>
  <si>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</si>
  <si>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</si>
  <si>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</si>
  <si>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</si>
  <si>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</si>
  <si>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</si>
  <si>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</si>
  <si>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</si>
  <si>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</si>
  <si>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</si>
  <si>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</si>
  <si>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</si>
  <si>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</si>
  <si>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</si>
  <si>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</si>
  <si>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</si>
  <si>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</si>
  <si>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</si>
  <si>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</si>
  <si>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</si>
  <si>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</si>
  <si>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</si>
  <si>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</si>
  <si>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</si>
  <si>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</si>
  <si>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</si>
  <si>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</si>
  <si>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</si>
  <si>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</si>
  <si>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</si>
  <si>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</si>
  <si>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</si>
  <si>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</si>
  <si>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</si>
  <si>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</si>
  <si>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</si>
  <si>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</si>
  <si>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</si>
  <si>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</si>
  <si>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</si>
  <si>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</si>
  <si>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</si>
  <si>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</si>
  <si>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</si>
  <si>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</si>
  <si>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</si>
  <si>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</si>
  <si>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</si>
  <si>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</si>
  <si>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</si>
  <si>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</si>
  <si>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</si>
  <si>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</si>
  <si>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</si>
  <si>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</si>
  <si>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</si>
  <si>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</si>
  <si>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</si>
  <si>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</si>
  <si>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</si>
  <si>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</si>
  <si>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</si>
  <si>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</si>
  <si>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</si>
  <si>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</si>
  <si>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</si>
  <si>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</si>
  <si>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</si>
  <si>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</si>
  <si>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</si>
  <si>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</si>
  <si>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</si>
  <si>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</si>
  <si>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</si>
  <si>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</si>
  <si>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</si>
  <si>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</si>
  <si>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</si>
  <si>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</si>
  <si>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</si>
  <si>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</si>
  <si>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</si>
  <si>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</si>
  <si>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</si>
  <si>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</si>
  <si>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</si>
  <si>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</si>
  <si>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</si>
  <si>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</si>
  <si>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</si>
  <si>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</si>
  <si>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</si>
  <si>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</si>
  <si>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</si>
  <si>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</si>
  <si>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</si>
  <si>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</si>
  <si>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</si>
  <si>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</si>
  <si>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</si>
  <si>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</si>
  <si>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</si>
  <si>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</si>
  <si>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</si>
  <si>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</si>
  <si>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</si>
  <si>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</si>
  <si>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</si>
  <si>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</si>
  <si>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</si>
  <si>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</si>
  <si>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</si>
  <si>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</si>
  <si>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</si>
  <si>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</si>
  <si>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</si>
  <si>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</si>
  <si>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</si>
  <si>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</si>
  <si>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</si>
  <si>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</si>
  <si>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</si>
  <si>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</si>
  <si>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</si>
  <si>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</si>
  <si>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</si>
  <si>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</si>
  <si>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</si>
  <si>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</si>
  <si>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</si>
  <si>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</si>
  <si>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</si>
  <si>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</si>
  <si>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</si>
  <si>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</si>
  <si>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</si>
  <si>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</si>
  <si>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</si>
  <si>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</si>
  <si>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</si>
  <si>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</si>
  <si>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</si>
  <si>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</si>
  <si>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</si>
  <si>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</si>
  <si>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</si>
  <si>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</si>
  <si>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</si>
  <si>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</si>
  <si>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</si>
  <si>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</si>
  <si>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</si>
  <si>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</si>
  <si>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</si>
  <si>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</si>
  <si>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</si>
  <si>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</si>
  <si>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</si>
  <si>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</si>
  <si>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</si>
  <si>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</si>
  <si>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</si>
  <si>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</si>
  <si>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</si>
  <si>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</si>
  <si>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</si>
  <si>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</si>
  <si>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</si>
  <si>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</si>
  <si>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</si>
  <si>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</si>
  <si>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</si>
  <si>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</si>
  <si>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</si>
  <si>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</si>
  <si>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</si>
  <si>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</si>
  <si>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</si>
  <si>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</si>
  <si>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</si>
  <si>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</si>
  <si>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</si>
  <si>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</si>
  <si>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</si>
  <si>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</si>
  <si>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</si>
  <si>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</si>
  <si>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</si>
  <si>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</si>
  <si>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</si>
  <si>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</si>
  <si>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</si>
  <si>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</si>
  <si>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</si>
  <si>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</si>
  <si>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</si>
  <si>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</si>
  <si>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</si>
  <si>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</si>
  <si>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</si>
  <si>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</si>
  <si>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</si>
  <si>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</si>
  <si>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</si>
  <si>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</si>
  <si>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</si>
  <si>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</si>
  <si>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</si>
  <si>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</si>
  <si>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</si>
  <si>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</si>
  <si>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</si>
  <si>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</si>
  <si>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</si>
  <si>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</si>
  <si>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</si>
  <si>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</si>
  <si>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</si>
  <si>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</si>
  <si>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</si>
  <si>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</si>
  <si>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</si>
  <si>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</si>
  <si>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</si>
  <si>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</si>
  <si>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</si>
  <si>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</si>
  <si>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</si>
  <si>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</si>
  <si>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</si>
  <si>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</si>
  <si>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</si>
  <si>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</si>
  <si>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</si>
  <si>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</si>
  <si>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</si>
  <si>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</si>
  <si>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</si>
  <si>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</si>
  <si>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</si>
  <si>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</si>
  <si>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</si>
  <si>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</si>
  <si>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</si>
  <si>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</si>
  <si>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</si>
  <si>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</si>
  <si>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</si>
  <si>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</si>
  <si>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</si>
  <si>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</si>
  <si>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</si>
  <si>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</si>
  <si>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</si>
  <si>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</si>
  <si>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</si>
  <si>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</si>
  <si>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</si>
  <si>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</si>
  <si>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</si>
  <si>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</si>
  <si>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</si>
  <si>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</si>
  <si>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</si>
  <si>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</si>
  <si>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</si>
  <si>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</si>
  <si>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</si>
  <si>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</si>
  <si>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</si>
  <si>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</si>
  <si>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</si>
  <si>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</si>
  <si>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</si>
  <si>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</si>
  <si>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</si>
  <si>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</si>
  <si>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</si>
  <si>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</si>
  <si>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</si>
  <si>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</si>
  <si>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</si>
  <si>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</si>
  <si>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</si>
  <si>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</si>
  <si>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</si>
  <si>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</si>
  <si>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</si>
  <si>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</si>
  <si>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</si>
  <si>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</si>
  <si>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</si>
  <si>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</si>
  <si>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</si>
  <si>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</si>
  <si>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</si>
  <si>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</si>
  <si>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</si>
  <si>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</si>
  <si>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</si>
  <si>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</si>
  <si>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</si>
  <si>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</si>
  <si>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</si>
  <si>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</si>
  <si>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</si>
  <si>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</si>
  <si>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</si>
  <si>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</si>
  <si>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</si>
  <si>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</si>
  <si>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</si>
  <si>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</si>
  <si>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</si>
  <si>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</si>
  <si>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</si>
  <si>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</si>
  <si>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</si>
  <si>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</si>
  <si>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</si>
  <si>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</si>
  <si>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</si>
  <si>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</si>
  <si>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</si>
  <si>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</si>
  <si>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</si>
  <si>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</si>
  <si>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</si>
  <si>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</si>
  <si>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</si>
  <si>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</si>
  <si>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</si>
  <si>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</si>
  <si>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</si>
  <si>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</si>
  <si>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</si>
  <si>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</si>
  <si>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</si>
  <si>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</si>
  <si>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</si>
  <si>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</si>
  <si>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</si>
  <si>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</si>
  <si>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</si>
  <si>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</si>
  <si>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</si>
  <si>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</si>
  <si>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</si>
  <si>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</si>
  <si>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</si>
  <si>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</si>
  <si>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</si>
  <si>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</si>
  <si>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</si>
  <si>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</si>
  <si>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</si>
  <si>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</si>
  <si>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</si>
  <si>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</si>
  <si>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</si>
  <si>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</si>
  <si>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</si>
  <si>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</si>
  <si>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</si>
  <si>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</si>
  <si>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</si>
  <si>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</si>
  <si>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</si>
  <si>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</si>
  <si>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</si>
  <si>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</si>
  <si>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</si>
  <si>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</si>
  <si>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</si>
  <si>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</si>
  <si>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</si>
  <si>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</si>
  <si>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</si>
  <si>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</si>
  <si>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</si>
  <si>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</si>
  <si>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</si>
  <si>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</si>
  <si>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</si>
  <si>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</si>
  <si>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</si>
  <si>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</si>
  <si>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</si>
  <si>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</si>
  <si>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</si>
  <si>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</si>
  <si>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</si>
  <si>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</si>
  <si>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</si>
  <si>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</si>
  <si>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</si>
  <si>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</si>
  <si>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</si>
  <si>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</si>
  <si>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</si>
  <si>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</si>
  <si>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</si>
  <si>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</si>
  <si>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</si>
  <si>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</si>
  <si>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</si>
  <si>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</si>
  <si>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</si>
  <si>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</si>
  <si>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</si>
  <si>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</si>
  <si>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</si>
  <si>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</si>
  <si>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</si>
  <si>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</si>
  <si>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</si>
  <si>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</si>
  <si>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</si>
  <si>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</si>
  <si>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</si>
  <si>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</si>
  <si>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</si>
  <si>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</si>
  <si>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</si>
  <si>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</si>
  <si>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</si>
  <si>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</si>
  <si>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</si>
  <si>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</si>
  <si>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</si>
  <si>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</si>
  <si>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</si>
  <si>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</si>
  <si>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</si>
  <si>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</si>
  <si>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</si>
  <si>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</si>
  <si>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</si>
  <si>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</si>
  <si>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</si>
  <si>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</si>
  <si>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</si>
  <si>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</si>
  <si>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</si>
  <si>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</si>
  <si>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</si>
  <si>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</si>
  <si>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</si>
  <si>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</si>
  <si>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</si>
  <si>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</si>
  <si>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</si>
  <si>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</si>
  <si>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</si>
  <si>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</si>
  <si>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</si>
  <si>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</si>
  <si>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</si>
  <si>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</si>
  <si>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</si>
  <si>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</si>
  <si>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</si>
  <si>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</si>
  <si>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</si>
  <si>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</si>
  <si>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</si>
  <si>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</si>
  <si>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</si>
  <si>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</si>
  <si>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</si>
  <si>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</si>
  <si>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</si>
  <si>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</si>
  <si>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</si>
  <si>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</si>
  <si>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</si>
  <si>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</si>
  <si>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</si>
  <si>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</si>
  <si>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</si>
  <si>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</si>
  <si>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</si>
  <si>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</si>
  <si>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</si>
  <si>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</si>
  <si>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</si>
  <si>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</si>
  <si>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</si>
  <si>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</si>
  <si>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</si>
  <si>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</si>
  <si>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</si>
  <si>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</si>
  <si>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</si>
  <si>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</si>
  <si>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</si>
  <si>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</si>
  <si>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</si>
  <si>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</si>
  <si>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</si>
  <si>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</si>
  <si>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</si>
  <si>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</si>
  <si>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</si>
  <si>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</si>
  <si>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</si>
  <si>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</si>
  <si>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</si>
  <si>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</si>
  <si>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</si>
  <si>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</si>
  <si>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</si>
  <si>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</si>
  <si>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</si>
  <si>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</si>
  <si>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</si>
  <si>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</si>
  <si>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</si>
  <si>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</si>
  <si>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</si>
  <si>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</si>
  <si>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</si>
  <si>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</si>
  <si>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</si>
  <si>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</si>
  <si>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</si>
  <si>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</si>
  <si>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</si>
  <si>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</si>
  <si>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</si>
  <si>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</si>
  <si>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</si>
  <si>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</si>
  <si>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</si>
  <si>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</si>
  <si>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</si>
  <si>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</si>
  <si>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</si>
  <si>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</si>
  <si>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</si>
  <si>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</si>
  <si>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</si>
  <si>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</si>
  <si>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</si>
  <si>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</si>
  <si>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</si>
  <si>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</si>
  <si>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</si>
  <si>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</si>
  <si>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</si>
  <si>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</si>
  <si>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</si>
  <si>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</si>
  <si>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</si>
  <si>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</si>
  <si>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</si>
  <si>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</si>
  <si>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</si>
  <si>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</si>
  <si>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</si>
  <si>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</si>
  <si>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</si>
  <si>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</si>
  <si>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</si>
  <si>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</si>
  <si>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</si>
  <si>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</si>
  <si>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</si>
  <si>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</si>
  <si>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</si>
  <si>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</si>
  <si>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</si>
  <si>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</si>
  <si>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</si>
  <si>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</si>
  <si>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</si>
  <si>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</si>
  <si>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</si>
  <si>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</si>
  <si>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</si>
  <si>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</si>
  <si>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</si>
  <si>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</si>
  <si>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</si>
  <si>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</si>
  <si>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</si>
  <si>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</si>
  <si>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</si>
  <si>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</si>
  <si>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</si>
  <si>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</si>
  <si>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</si>
  <si>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</si>
  <si>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</si>
  <si>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</si>
  <si>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</si>
  <si>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</si>
  <si>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</si>
  <si>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</si>
  <si>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</si>
  <si>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</si>
  <si>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</si>
  <si>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</si>
  <si>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</si>
  <si>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</si>
  <si>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</si>
  <si>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</si>
  <si>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</si>
  <si>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</si>
  <si>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</si>
  <si>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</si>
  <si>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</si>
  <si>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</si>
  <si>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</si>
  <si>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</si>
  <si>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</si>
  <si>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</si>
  <si>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</si>
  <si>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</si>
  <si>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</si>
  <si>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</si>
  <si>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</si>
  <si>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</si>
  <si>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</si>
  <si>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</si>
  <si>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</si>
  <si>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</si>
  <si>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</si>
  <si>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</si>
  <si>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</si>
  <si>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</si>
  <si>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</si>
  <si>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</si>
  <si>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</si>
  <si>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</si>
  <si>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</si>
  <si>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</si>
  <si>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</si>
  <si>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</si>
  <si>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</si>
  <si>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</si>
  <si>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</si>
  <si>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</si>
  <si>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</si>
  <si>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</si>
  <si>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</si>
  <si>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</si>
  <si>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</si>
  <si>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</si>
  <si>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</si>
  <si>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</si>
  <si>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</si>
  <si>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</si>
  <si>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</si>
  <si>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</si>
  <si>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</si>
  <si>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</si>
  <si>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</si>
  <si>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</si>
  <si>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</si>
  <si>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</si>
  <si>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</si>
  <si>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</si>
  <si>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</si>
  <si>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</si>
  <si>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</si>
  <si>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</si>
  <si>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</si>
  <si>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</si>
  <si>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</si>
  <si>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</si>
  <si>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</si>
  <si>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</si>
  <si>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</si>
  <si>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</si>
  <si>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</si>
  <si>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</si>
  <si>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</si>
  <si>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</si>
  <si>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</si>
  <si>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</si>
  <si>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</si>
  <si>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</si>
  <si>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</si>
  <si>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</si>
  <si>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</si>
  <si>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</si>
  <si>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</si>
  <si>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</si>
  <si>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</si>
  <si>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</si>
  <si>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</si>
  <si>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</si>
  <si>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</si>
  <si>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</si>
  <si>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</si>
  <si>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</si>
  <si>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</si>
  <si>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</si>
  <si>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</si>
  <si>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</si>
  <si>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</si>
  <si>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</si>
  <si>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</si>
  <si>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</si>
  <si>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</si>
  <si>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</si>
  <si>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</si>
  <si>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</si>
  <si>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</si>
  <si>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</si>
  <si>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</si>
  <si>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</si>
  <si>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</si>
  <si>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</si>
  <si>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</si>
  <si>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</si>
  <si>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</si>
  <si>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</si>
  <si>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</si>
  <si>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</si>
  <si>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</si>
  <si>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</si>
  <si>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</si>
  <si>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</si>
  <si>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</si>
  <si>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</si>
  <si>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</si>
  <si>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</si>
  <si>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</si>
  <si>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</si>
  <si>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</si>
  <si>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</si>
  <si>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</si>
  <si>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</si>
  <si>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</si>
  <si>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</si>
  <si>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</si>
  <si>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</si>
  <si>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</si>
  <si>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</si>
  <si>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</si>
  <si>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</si>
  <si>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</si>
  <si>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</si>
  <si>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</si>
  <si>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</si>
  <si>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</si>
  <si>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</si>
  <si>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</si>
  <si>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</si>
  <si>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</si>
  <si>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</si>
  <si>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</si>
  <si>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</si>
  <si>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</si>
  <si>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</si>
  <si>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</si>
  <si>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</si>
  <si>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</si>
  <si>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</si>
  <si>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</si>
  <si>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</si>
  <si>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</si>
  <si>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</si>
  <si>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</si>
  <si>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</si>
  <si>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</si>
  <si>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</si>
  <si>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</si>
  <si>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</si>
  <si>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</si>
  <si>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</si>
  <si>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</si>
  <si>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</si>
  <si>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</si>
  <si>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</si>
  <si>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</si>
  <si>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</si>
  <si>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</si>
  <si>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</si>
  <si>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</si>
  <si>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</si>
  <si>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</si>
  <si>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</si>
  <si>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</si>
  <si>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</si>
  <si>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</si>
  <si>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</si>
  <si>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</si>
  <si>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</si>
  <si>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</si>
  <si>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</si>
  <si>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</si>
  <si>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</si>
  <si>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</si>
  <si>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</si>
  <si>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</si>
  <si>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</si>
  <si>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</si>
  <si>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</si>
  <si>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</si>
  <si>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</si>
  <si>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</si>
  <si>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</si>
  <si>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</si>
  <si>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</si>
  <si>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</si>
  <si>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</si>
  <si>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</si>
  <si>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</si>
  <si>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</si>
  <si>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</si>
  <si>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</si>
  <si>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</si>
  <si>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</si>
  <si>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</si>
  <si>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</si>
  <si>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</si>
  <si>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</si>
  <si>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</si>
  <si>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</si>
  <si>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</si>
  <si>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</si>
  <si>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</si>
  <si>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</si>
  <si>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</si>
  <si>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</si>
  <si>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</si>
  <si>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</si>
  <si>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</si>
  <si>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</si>
  <si>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</si>
  <si>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</si>
  <si>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</si>
  <si>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</si>
  <si>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</si>
  <si>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</si>
  <si>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</si>
  <si>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</si>
  <si>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</si>
  <si>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</si>
  <si>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</si>
  <si>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</si>
  <si>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</si>
  <si>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</si>
  <si>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</si>
  <si>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</si>
  <si>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</si>
  <si>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</si>
  <si>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</si>
  <si>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</si>
  <si>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</si>
  <si>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</si>
  <si>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</si>
  <si>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</si>
  <si>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</si>
  <si>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</si>
  <si>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</si>
  <si>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</si>
  <si>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</si>
  <si>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</si>
  <si>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</si>
  <si>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</si>
  <si>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</si>
  <si>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</si>
  <si>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</si>
  <si>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</si>
  <si>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</si>
  <si>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</si>
  <si>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</si>
  <si>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</si>
  <si>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</si>
  <si>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</si>
  <si>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</si>
  <si>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</si>
  <si>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</si>
  <si>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</si>
  <si>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</si>
  <si>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</si>
  <si>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</si>
  <si>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</si>
  <si>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</si>
  <si>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</si>
  <si>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</si>
  <si>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</si>
  <si>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</si>
  <si>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</si>
  <si>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</si>
  <si>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</si>
  <si>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</si>
  <si>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</si>
  <si>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</si>
  <si>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</si>
  <si>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</si>
  <si>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</si>
  <si>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</si>
  <si>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</si>
  <si>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</si>
  <si>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</si>
  <si>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</si>
  <si>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</si>
  <si>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</si>
  <si>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</si>
  <si>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</si>
  <si>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</si>
  <si>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</si>
  <si>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</si>
  <si>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</si>
  <si>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</si>
  <si>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</si>
  <si>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</si>
  <si>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</si>
  <si>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</si>
  <si>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</si>
  <si>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</si>
  <si>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</si>
  <si>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</si>
  <si>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</si>
  <si>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</si>
  <si>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</si>
  <si>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</si>
  <si>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</si>
  <si>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</si>
  <si>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</si>
  <si>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</si>
  <si>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</si>
  <si>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</si>
  <si>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</si>
  <si>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</si>
  <si>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</si>
  <si>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</si>
  <si>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</si>
  <si>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</si>
  <si>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</si>
  <si>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</si>
  <si>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</si>
  <si>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</si>
  <si>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</si>
  <si>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</si>
  <si>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</si>
  <si>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</si>
  <si>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</si>
  <si>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</si>
  <si>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</si>
  <si>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</si>
  <si>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</si>
  <si>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</si>
  <si>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</si>
  <si>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</si>
  <si>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</si>
  <si>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</si>
  <si>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</si>
  <si>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</si>
  <si>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</si>
  <si>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</si>
  <si>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</si>
  <si>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</si>
  <si>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</si>
  <si>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</si>
  <si>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</si>
  <si>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</si>
  <si>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</si>
  <si>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</si>
  <si>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</si>
  <si>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</si>
  <si>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</si>
  <si>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</si>
  <si>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</si>
  <si>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</si>
  <si>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</si>
  <si>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</si>
  <si>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</si>
  <si>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</si>
  <si>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</si>
  <si>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</si>
  <si>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</si>
  <si>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</si>
  <si>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</si>
  <si>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</si>
  <si>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</si>
  <si>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</si>
  <si>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</si>
  <si>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</si>
  <si>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</si>
  <si>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</si>
  <si>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</si>
  <si>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</si>
  <si>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</si>
  <si>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</si>
  <si>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</si>
  <si>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</si>
  <si>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</si>
  <si>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</si>
  <si>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</si>
  <si>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</si>
  <si>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</si>
  <si>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</si>
  <si>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</si>
  <si>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</si>
  <si>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</si>
  <si>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</si>
  <si>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</si>
  <si>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</si>
  <si>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</si>
  <si>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</si>
  <si>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</si>
  <si>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</si>
  <si>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</si>
  <si>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</si>
  <si>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</si>
  <si>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</si>
  <si>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</si>
  <si>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</si>
  <si>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</si>
  <si>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</si>
  <si>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</si>
  <si>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</si>
  <si>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</si>
  <si>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</si>
  <si>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</si>
  <si>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</si>
  <si>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</si>
  <si>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</si>
  <si>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</si>
  <si>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</si>
  <si>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</si>
  <si>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</si>
  <si>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</si>
  <si>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</si>
  <si>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</si>
  <si>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</si>
  <si>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</si>
  <si>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</si>
  <si>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</si>
  <si>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</si>
  <si>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</si>
  <si>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</si>
  <si>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</si>
  <si>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</si>
  <si>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</si>
  <si>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</si>
  <si>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</si>
  <si>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</si>
  <si>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</si>
  <si>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</si>
  <si>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</si>
  <si>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</si>
  <si>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</si>
  <si>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</si>
  <si>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</si>
  <si>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</si>
  <si>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</si>
  <si>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</si>
  <si>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</si>
  <si>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</si>
  <si>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</si>
  <si>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</si>
  <si>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</si>
  <si>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</si>
  <si>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</si>
  <si>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</si>
  <si>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</si>
  <si>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</si>
  <si>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</si>
  <si>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</si>
  <si>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</si>
  <si>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</si>
  <si>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</si>
  <si>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</si>
  <si>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</si>
  <si>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</si>
  <si>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</si>
  <si>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</si>
  <si>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</si>
  <si>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</si>
  <si>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</si>
  <si>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</si>
  <si>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</si>
  <si>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</si>
  <si>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</si>
  <si>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</si>
  <si>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</si>
  <si>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</si>
  <si>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</si>
  <si>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</si>
  <si>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</si>
  <si>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</si>
  <si>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</si>
  <si>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</si>
  <si>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</si>
  <si>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</si>
  <si>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</si>
  <si>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</si>
  <si>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</si>
  <si>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</si>
  <si>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</si>
  <si>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</si>
  <si>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</si>
  <si>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</si>
  <si>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</si>
  <si>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</si>
  <si>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</si>
  <si>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</si>
  <si>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</si>
  <si>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</si>
  <si>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</si>
  <si>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</si>
  <si>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</si>
  <si>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</si>
  <si>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</si>
  <si>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</si>
  <si>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</si>
  <si>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</si>
  <si>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</si>
  <si>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</si>
  <si>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</si>
  <si>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</si>
  <si>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</si>
  <si>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</si>
  <si>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</si>
  <si>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</si>
  <si>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</si>
  <si>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</si>
  <si>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</si>
  <si>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</si>
  <si>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</si>
  <si>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</si>
  <si>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</si>
  <si>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</si>
  <si>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</si>
  <si>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</si>
  <si>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</si>
  <si>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</si>
  <si>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</si>
  <si>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</si>
  <si>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</si>
  <si>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</si>
  <si>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</si>
  <si>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</si>
  <si>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</si>
  <si>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</si>
  <si>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</si>
  <si>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</si>
  <si>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</si>
  <si>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</si>
  <si>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</si>
  <si>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</si>
  <si>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</si>
  <si>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</si>
  <si>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</si>
  <si>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</si>
  <si>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</si>
  <si>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</si>
  <si>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</si>
  <si>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</si>
  <si>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</si>
  <si>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</si>
  <si>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</si>
  <si>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</si>
  <si>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</si>
  <si>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</si>
  <si>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</si>
  <si>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</si>
  <si>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</si>
  <si>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</si>
  <si>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</si>
  <si>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</si>
  <si>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</si>
  <si>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</si>
  <si>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</si>
  <si>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</si>
  <si>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</si>
  <si>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</si>
  <si>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</si>
  <si>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</si>
  <si>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</si>
  <si>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</si>
  <si>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</si>
  <si>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</si>
  <si>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</si>
  <si>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</si>
  <si>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</si>
  <si>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</si>
  <si>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</si>
  <si>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</si>
  <si>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</si>
  <si>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</si>
  <si>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</si>
  <si>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</si>
  <si>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</si>
  <si>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</si>
  <si>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</si>
  <si>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</si>
  <si>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</si>
  <si>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</si>
  <si>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</si>
  <si>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</si>
  <si>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</si>
  <si>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</si>
  <si>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</si>
  <si>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</si>
  <si>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</si>
  <si>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</si>
  <si>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</si>
  <si>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</si>
  <si>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</si>
  <si>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</si>
  <si>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</si>
  <si>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</si>
  <si>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</si>
  <si>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</si>
  <si>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</si>
  <si>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</si>
  <si>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</si>
  <si>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</si>
  <si>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</si>
  <si>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</si>
  <si>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</si>
  <si>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</si>
  <si>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</si>
  <si>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</si>
  <si>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</si>
  <si>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</si>
  <si>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</si>
  <si>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</si>
  <si>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</si>
  <si>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</si>
  <si>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</si>
  <si>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</si>
  <si>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</si>
  <si>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</si>
  <si>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</si>
  <si>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</si>
  <si>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</si>
  <si>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</si>
  <si>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</si>
  <si>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</si>
  <si>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</si>
  <si>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</si>
  <si>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</si>
  <si>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</si>
  <si>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</si>
  <si>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</si>
  <si>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</si>
  <si>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</si>
  <si>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</si>
  <si>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</si>
  <si>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</si>
  <si>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</si>
  <si>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</si>
  <si>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</si>
  <si>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</si>
  <si>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</si>
  <si>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</si>
  <si>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</si>
  <si>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</si>
  <si>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</si>
  <si>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</si>
  <si>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</si>
  <si>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</si>
  <si>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</si>
  <si>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</si>
  <si>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</si>
  <si>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</si>
  <si>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</si>
  <si>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</si>
  <si>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</si>
  <si>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</si>
  <si>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</si>
  <si>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</si>
  <si>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</si>
  <si>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</si>
  <si>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</si>
  <si>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</si>
  <si>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</si>
  <si>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</si>
  <si>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</si>
  <si>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</si>
  <si>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</si>
  <si>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</si>
  <si>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</si>
  <si>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</si>
  <si>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</si>
  <si>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</si>
  <si>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</si>
  <si>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</si>
  <si>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</si>
  <si>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</si>
  <si>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</si>
  <si>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</si>
  <si>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</si>
  <si>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</si>
  <si>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</si>
  <si>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</si>
  <si>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</si>
  <si>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</si>
  <si>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</si>
  <si>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</si>
  <si>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</si>
  <si>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</si>
  <si>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</si>
  <si>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</si>
  <si>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</si>
  <si>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</si>
  <si>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</si>
  <si>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</si>
  <si>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</si>
  <si>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</si>
  <si>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</si>
  <si>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</si>
  <si>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</si>
  <si>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</si>
  <si>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</si>
  <si>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</si>
  <si>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</si>
  <si>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</si>
  <si>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</si>
  <si>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</si>
  <si>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</si>
  <si>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</si>
  <si>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</si>
  <si>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</si>
  <si>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</si>
  <si>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</si>
  <si>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</si>
  <si>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</si>
  <si>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</si>
  <si>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</si>
  <si>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</si>
  <si>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</si>
  <si>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</si>
  <si>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</si>
  <si>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</si>
  <si>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</si>
  <si>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</si>
  <si>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</si>
  <si>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</si>
  <si>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</si>
  <si>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</si>
  <si>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</si>
  <si>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</si>
  <si>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</si>
  <si>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</si>
  <si>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</si>
  <si>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</si>
  <si>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</si>
  <si>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</si>
  <si>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</si>
  <si>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</si>
  <si>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</si>
  <si>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</si>
  <si>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</si>
  <si>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</si>
  <si>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</si>
  <si>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</si>
  <si>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</si>
  <si>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</si>
  <si>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</si>
  <si>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</si>
  <si>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</si>
  <si>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</si>
  <si>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</si>
  <si>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</si>
  <si>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</si>
  <si>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</si>
  <si>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</si>
  <si>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</si>
  <si>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</si>
  <si>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</si>
  <si>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</si>
  <si>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</si>
  <si>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</si>
  <si>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</si>
  <si>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</si>
  <si>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</si>
  <si>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</si>
  <si>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</si>
  <si>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</si>
  <si>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</si>
  <si>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</si>
  <si>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</si>
  <si>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</si>
  <si>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</si>
  <si>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</si>
  <si>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</si>
  <si>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</si>
  <si>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</si>
  <si>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</si>
  <si>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</si>
  <si>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</si>
  <si>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</si>
  <si>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</si>
  <si>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</si>
  <si>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</si>
  <si>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</si>
  <si>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</si>
  <si>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</si>
  <si>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</si>
  <si>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</si>
  <si>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</si>
  <si>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</si>
  <si>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</si>
  <si>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</si>
  <si>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</si>
  <si>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</si>
  <si>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</si>
  <si>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</si>
  <si>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</si>
  <si>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</si>
  <si>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</si>
  <si>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</si>
  <si>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</si>
  <si>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</si>
  <si>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</si>
  <si>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</si>
  <si>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</si>
  <si>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</si>
  <si>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</si>
  <si>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</si>
  <si>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</si>
  <si>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</si>
  <si>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</si>
  <si>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</si>
  <si>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</si>
  <si>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</si>
  <si>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</si>
  <si>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</si>
  <si>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</si>
  <si>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</si>
  <si>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</si>
  <si>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</si>
  <si>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</si>
  <si>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</si>
  <si>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</si>
  <si>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</si>
  <si>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</si>
  <si>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</si>
  <si>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</si>
  <si>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</si>
  <si>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</si>
  <si>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</si>
  <si>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</si>
  <si>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</si>
  <si>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</si>
  <si>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</si>
  <si>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</si>
  <si>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</si>
  <si>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</si>
  <si>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</si>
  <si>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</si>
  <si>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</si>
  <si>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</si>
  <si>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</si>
  <si>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</si>
  <si>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</si>
  <si>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</si>
  <si>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</si>
  <si>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</si>
  <si>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</si>
  <si>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</si>
  <si>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</si>
  <si>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</si>
  <si>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</si>
  <si>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</si>
  <si>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</si>
  <si>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</si>
  <si>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</si>
  <si>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</si>
  <si>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</si>
  <si>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</si>
  <si>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</si>
  <si>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</si>
  <si>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</si>
  <si>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</si>
  <si>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</si>
  <si>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</si>
  <si>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</si>
  <si>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</si>
  <si>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</si>
  <si>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</si>
  <si>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</si>
  <si>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</si>
  <si>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</si>
  <si>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</si>
  <si>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</si>
  <si>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</si>
  <si>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</si>
  <si>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</si>
  <si>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</si>
  <si>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</si>
  <si>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</si>
  <si>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</si>
  <si>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</si>
  <si>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</si>
  <si>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</si>
  <si>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</si>
  <si>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</si>
  <si>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</si>
  <si>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</si>
  <si>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</si>
  <si>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</si>
  <si>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</si>
  <si>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</si>
  <si>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</si>
  <si>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</si>
  <si>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</si>
  <si>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</si>
  <si>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</si>
  <si>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</si>
  <si>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</si>
  <si>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</si>
  <si>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</si>
  <si>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</si>
  <si>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</si>
  <si>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</si>
  <si>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</si>
  <si>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</si>
  <si>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</si>
  <si>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</si>
  <si>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</si>
  <si>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</si>
  <si>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</si>
  <si>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</si>
  <si>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</si>
  <si>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</si>
  <si>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</si>
  <si>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</si>
  <si>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</si>
  <si>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</si>
  <si>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</si>
  <si>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</si>
  <si>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</si>
  <si>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</si>
  <si>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</si>
  <si>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</si>
  <si>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</si>
  <si>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</si>
  <si>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</si>
  <si>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</si>
  <si>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</si>
  <si>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</si>
  <si>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</si>
  <si>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</si>
  <si>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</si>
  <si>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</si>
  <si>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</si>
  <si>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</si>
  <si>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</si>
  <si>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</si>
  <si>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</si>
  <si>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</si>
  <si>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</si>
  <si>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</si>
  <si>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</si>
  <si>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</si>
  <si>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</si>
  <si>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</si>
  <si>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</si>
  <si>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</si>
  <si>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</si>
  <si>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</si>
  <si>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</si>
  <si>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</si>
  <si>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</si>
  <si>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</si>
  <si>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</si>
  <si>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</si>
  <si>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</si>
  <si>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</si>
  <si>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</si>
  <si>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</si>
  <si>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</si>
  <si>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</si>
  <si>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</si>
  <si>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</si>
  <si>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</si>
  <si>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</si>
  <si>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</si>
  <si>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</si>
  <si>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</si>
  <si>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</si>
  <si>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</si>
  <si>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</si>
  <si>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</si>
  <si>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</si>
  <si>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</si>
  <si>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</si>
  <si>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</si>
  <si>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</si>
  <si>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</si>
  <si>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</si>
  <si>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</si>
  <si>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</si>
  <si>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</si>
  <si>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</si>
  <si>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</si>
  <si>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</si>
  <si>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</si>
  <si>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</si>
  <si>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</si>
  <si>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</si>
  <si>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</si>
  <si>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</si>
  <si>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</si>
  <si>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</si>
  <si>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</si>
  <si>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</si>
  <si>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</si>
  <si>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</si>
  <si>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</si>
  <si>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</si>
  <si>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</si>
  <si>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</si>
  <si>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</si>
  <si>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</si>
  <si>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</si>
  <si>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</si>
  <si>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</si>
  <si>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</si>
  <si>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</si>
  <si>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</si>
  <si>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</si>
  <si>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</si>
  <si>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</si>
  <si>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</si>
  <si>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</si>
  <si>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</si>
  <si>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</si>
  <si>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</si>
  <si>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</si>
  <si>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</si>
  <si>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</si>
  <si>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</si>
  <si>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</si>
  <si>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</si>
  <si>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</si>
  <si>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</si>
  <si>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</si>
  <si>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</si>
  <si>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</si>
  <si>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</si>
  <si>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</si>
  <si>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</si>
  <si>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</si>
  <si>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</si>
  <si>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</si>
  <si>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</si>
  <si>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</si>
  <si>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</si>
  <si>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</si>
  <si>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</si>
  <si>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</si>
  <si>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</si>
  <si>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</si>
  <si>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</si>
  <si>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</si>
  <si>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</si>
  <si>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</si>
  <si>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</si>
  <si>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</si>
  <si>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</si>
  <si>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</si>
  <si>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</si>
  <si>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</si>
  <si>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</si>
  <si>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</si>
  <si>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</si>
  <si>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</si>
  <si>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</si>
  <si>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</si>
  <si>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</si>
  <si>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</si>
  <si>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</si>
  <si>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</si>
  <si>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</si>
  <si>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</si>
  <si>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</si>
  <si>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</si>
  <si>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</si>
  <si>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</si>
  <si>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</si>
  <si>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</si>
  <si>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</si>
  <si>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</si>
  <si>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</si>
  <si>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</si>
  <si>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</si>
  <si>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</si>
  <si>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</si>
  <si>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</si>
  <si>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</si>
  <si>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</si>
  <si>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</si>
  <si>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</si>
  <si>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</si>
  <si>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</si>
  <si>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</si>
  <si>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</si>
  <si>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</si>
  <si>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</si>
  <si>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</si>
  <si>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</si>
  <si>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</si>
  <si>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</si>
  <si>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</si>
  <si>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</si>
  <si>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</si>
  <si>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</si>
  <si>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</si>
  <si>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</si>
  <si>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</si>
  <si>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</si>
  <si>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</si>
  <si>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</si>
  <si>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</si>
  <si>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</si>
  <si>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</si>
  <si>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</si>
  <si>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</si>
  <si>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</si>
  <si>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</si>
  <si>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</si>
  <si>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</si>
  <si>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</si>
  <si>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</si>
  <si>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</si>
  <si>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</si>
  <si>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</si>
  <si>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</si>
  <si>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</si>
  <si>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</si>
  <si>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</si>
  <si>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</si>
  <si>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</si>
  <si>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</si>
  <si>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</si>
  <si>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</si>
  <si>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</si>
  <si>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</si>
  <si>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</si>
  <si>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</si>
  <si>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</si>
  <si>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</si>
  <si>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</si>
  <si>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</si>
  <si>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</si>
  <si>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</si>
  <si>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</si>
  <si>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</si>
  <si>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</si>
  <si>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</si>
  <si>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</si>
  <si>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</si>
  <si>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</si>
  <si>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</si>
  <si>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</si>
  <si>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</si>
  <si>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</si>
  <si>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</si>
  <si>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</si>
  <si>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</si>
  <si>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</si>
  <si>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</si>
  <si>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</si>
  <si>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</si>
  <si>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</si>
  <si>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</si>
  <si>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</si>
  <si>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</si>
  <si>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</si>
  <si>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</si>
  <si>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</si>
  <si>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</si>
  <si>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</si>
  <si>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</si>
  <si>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</si>
  <si>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</si>
  <si>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</si>
  <si>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</si>
  <si>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</si>
  <si>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</si>
  <si>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</si>
  <si>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</si>
  <si>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</si>
  <si>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</si>
  <si>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</si>
  <si>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</si>
  <si>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</si>
  <si>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</si>
  <si>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</si>
  <si>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</si>
  <si>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</si>
  <si>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</si>
  <si>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</si>
  <si>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</si>
  <si>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</si>
  <si>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</si>
  <si>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</si>
  <si>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</si>
  <si>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</si>
  <si>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</si>
  <si>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</si>
  <si>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</si>
  <si>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</si>
  <si>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</si>
  <si>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</si>
  <si>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</si>
  <si>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</si>
  <si>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</si>
  <si>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</si>
  <si>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</si>
  <si>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</si>
  <si>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</si>
  <si>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</si>
  <si>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</si>
  <si>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</si>
  <si>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</si>
  <si>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</si>
  <si>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</si>
  <si>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</si>
  <si>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</si>
  <si>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</si>
  <si>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</si>
  <si>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</si>
  <si>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</si>
  <si>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</si>
  <si>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</si>
  <si>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</si>
  <si>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</si>
  <si>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</si>
  <si>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</si>
  <si>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</si>
  <si>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</si>
  <si>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</si>
  <si>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</si>
  <si>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</si>
  <si>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</si>
  <si>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</si>
  <si>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</si>
  <si>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</si>
  <si>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</si>
  <si>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</si>
  <si>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</si>
  <si>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</si>
  <si>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</si>
  <si>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</si>
  <si>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</si>
  <si>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</si>
  <si>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</si>
  <si>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</si>
  <si>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</si>
  <si>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</si>
  <si>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</si>
  <si>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</si>
  <si>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</si>
  <si>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</si>
  <si>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</si>
  <si>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</si>
  <si>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</si>
  <si>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</si>
  <si>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</si>
  <si>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</si>
  <si>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</si>
  <si>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</si>
  <si>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</si>
  <si>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</si>
  <si>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</si>
  <si>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</si>
  <si>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</si>
  <si>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</si>
  <si>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</si>
  <si>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</si>
  <si>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</si>
  <si>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</si>
  <si>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</si>
  <si>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</si>
  <si>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</si>
  <si>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</si>
  <si>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</si>
  <si>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</si>
  <si>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</si>
  <si>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</si>
  <si>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</si>
  <si>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</si>
  <si>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</si>
  <si>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</si>
  <si>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</si>
  <si>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</si>
  <si>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</si>
  <si>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</si>
  <si>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</si>
  <si>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</si>
  <si>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</si>
  <si>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</si>
  <si>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</si>
  <si>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</si>
  <si>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</si>
  <si>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</si>
  <si>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</si>
  <si>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</si>
  <si>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</si>
  <si>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</si>
  <si>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</si>
  <si>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</si>
  <si>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</si>
  <si>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</si>
  <si>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</si>
  <si>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</si>
  <si>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</si>
  <si>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</si>
  <si>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</si>
  <si>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</si>
  <si>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</si>
  <si>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</si>
  <si>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</si>
  <si>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</si>
  <si>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</si>
  <si>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</si>
  <si>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</si>
  <si>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</si>
  <si>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</si>
  <si>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</si>
  <si>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</si>
  <si>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</si>
  <si>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</si>
  <si>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</si>
  <si>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</si>
  <si>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</si>
  <si>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</si>
  <si>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</si>
  <si>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</si>
  <si>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</si>
  <si>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</si>
  <si>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</si>
  <si>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</si>
  <si>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</si>
  <si>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</si>
  <si>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</si>
  <si>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</si>
  <si>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</si>
  <si>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</si>
  <si>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</si>
  <si>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</si>
  <si>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</si>
  <si>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</si>
  <si>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</si>
  <si>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</si>
  <si>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</si>
  <si>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</si>
  <si>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</si>
  <si>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</si>
  <si>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</si>
  <si>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</si>
  <si>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</si>
  <si>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</si>
  <si>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</si>
  <si>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</si>
  <si>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</si>
  <si>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</si>
  <si>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</si>
  <si>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</si>
  <si>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</si>
  <si>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</si>
  <si>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</si>
  <si>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</si>
  <si>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</si>
  <si>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</si>
  <si>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</si>
  <si>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</si>
  <si>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</si>
  <si>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</si>
  <si>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</si>
  <si>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</si>
  <si>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</si>
  <si>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</si>
  <si>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</si>
  <si>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</si>
  <si>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</si>
  <si>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</si>
  <si>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</si>
  <si>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</si>
  <si>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</si>
  <si>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</si>
  <si>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</si>
  <si>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</si>
  <si>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</si>
  <si>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</si>
  <si>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</si>
  <si>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</si>
  <si>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</si>
  <si>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</si>
  <si>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</si>
  <si>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</si>
  <si>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</si>
  <si>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</si>
  <si>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</si>
  <si>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</si>
  <si>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</si>
  <si>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</si>
  <si>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</si>
  <si>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</si>
  <si>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</si>
  <si>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</si>
  <si>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</si>
  <si>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</si>
  <si>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</si>
  <si>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</si>
  <si>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</si>
  <si>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</si>
  <si>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</si>
  <si>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</si>
  <si>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</si>
  <si>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</si>
  <si>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</si>
  <si>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</si>
  <si>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</si>
  <si>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</si>
  <si>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</si>
  <si>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</si>
  <si>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</si>
  <si>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</si>
  <si>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</si>
  <si>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</si>
  <si>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</si>
  <si>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</si>
  <si>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</si>
  <si>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</si>
  <si>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</si>
  <si>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</si>
  <si>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</si>
  <si>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</si>
  <si>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</si>
  <si>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</si>
  <si>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</si>
  <si>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</si>
  <si>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</si>
  <si>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</si>
  <si>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</si>
  <si>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</si>
  <si>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</si>
  <si>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</si>
  <si>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</si>
  <si>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</si>
  <si>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</si>
  <si>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</si>
  <si>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</si>
  <si>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</si>
  <si>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</si>
  <si>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</si>
  <si>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</si>
  <si>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</si>
  <si>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</si>
  <si>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</si>
  <si>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</si>
  <si>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</si>
  <si>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</si>
  <si>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</si>
  <si>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</si>
  <si>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</si>
  <si>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</si>
  <si>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</si>
  <si>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</si>
  <si>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</si>
  <si>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</si>
  <si>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</si>
  <si>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</si>
  <si>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</si>
  <si>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</si>
  <si>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</si>
  <si>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</si>
  <si>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</si>
  <si>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</si>
  <si>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</si>
  <si>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</si>
  <si>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</si>
  <si>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</si>
  <si>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</si>
  <si>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</si>
  <si>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</si>
  <si>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</si>
  <si>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</si>
  <si>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</si>
  <si>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</si>
  <si>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</si>
  <si>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</si>
  <si>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</si>
  <si>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</si>
  <si>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</si>
  <si>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</si>
  <si>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</si>
  <si>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</si>
  <si>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</si>
  <si>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</si>
  <si>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</si>
  <si>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</si>
  <si>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</si>
  <si>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</si>
  <si>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</si>
  <si>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</si>
  <si>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</si>
  <si>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</si>
  <si>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</si>
  <si>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</si>
  <si>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</si>
  <si>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</si>
  <si>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</si>
  <si>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</si>
  <si>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</si>
  <si>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</si>
  <si>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</si>
  <si>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</si>
  <si>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</si>
  <si>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</si>
  <si>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</si>
  <si>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</si>
  <si>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</si>
  <si>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</si>
  <si>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</si>
  <si>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</si>
  <si>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</si>
  <si>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</si>
  <si>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</si>
  <si>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</si>
  <si>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</si>
  <si>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</si>
  <si>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</si>
  <si>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</si>
  <si>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</si>
  <si>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</si>
  <si>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</si>
  <si>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</si>
  <si>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</si>
  <si>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</si>
  <si>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</si>
  <si>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</si>
  <si>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</si>
  <si>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</si>
  <si>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</si>
  <si>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</si>
  <si>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</si>
  <si>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</si>
  <si>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</si>
  <si>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</si>
  <si>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</si>
  <si>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</si>
  <si>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</si>
  <si>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</si>
  <si>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</si>
  <si>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</si>
  <si>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</si>
  <si>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</si>
  <si>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</si>
  <si>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</si>
  <si>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</si>
  <si>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</si>
  <si>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</si>
  <si>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</si>
  <si>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</si>
  <si>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</si>
  <si>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</si>
  <si>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</si>
  <si>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</si>
  <si>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</si>
  <si>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</si>
  <si>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</si>
  <si>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</si>
  <si>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</si>
  <si>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</si>
  <si>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</si>
  <si>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</si>
  <si>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</si>
  <si>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</si>
  <si>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</si>
  <si>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</si>
  <si>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</si>
  <si>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</si>
  <si>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</si>
  <si>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</si>
  <si>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</si>
  <si>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</si>
  <si>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</si>
  <si>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</si>
  <si>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</si>
  <si>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</si>
  <si>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</si>
  <si>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</si>
  <si>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</si>
  <si>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</si>
  <si>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</si>
  <si>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</si>
  <si>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</si>
  <si>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</si>
  <si>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</si>
  <si>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</si>
  <si>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</si>
  <si>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</si>
  <si>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</si>
  <si>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</si>
  <si>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</si>
  <si>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</si>
  <si>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</si>
  <si>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</si>
  <si>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</si>
  <si>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</si>
  <si>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</si>
  <si>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</si>
  <si>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</si>
  <si>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</si>
  <si>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</si>
  <si>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</si>
  <si>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</si>
  <si>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</si>
  <si>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</si>
  <si>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</si>
  <si>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</si>
  <si>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</si>
  <si>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</si>
  <si>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</si>
  <si>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</si>
  <si>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</si>
  <si>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</si>
  <si>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</si>
  <si>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</si>
  <si>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</si>
  <si>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</si>
  <si>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</si>
  <si>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</si>
  <si>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</si>
  <si>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</si>
  <si>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</si>
  <si>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</si>
  <si>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</si>
  <si>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</si>
  <si>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</si>
  <si>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</si>
  <si>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</si>
  <si>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</si>
  <si>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</si>
  <si>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</si>
  <si>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</si>
  <si>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</si>
  <si>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</si>
  <si>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</si>
  <si>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</si>
  <si>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</si>
  <si>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</si>
  <si>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</si>
  <si>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</si>
  <si>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</si>
  <si>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</si>
  <si>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</si>
  <si>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</si>
  <si>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</si>
  <si>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</si>
  <si>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</si>
  <si>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</si>
  <si>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</si>
  <si>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</si>
  <si>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</si>
  <si>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</si>
  <si>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</si>
  <si>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</si>
  <si>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</si>
  <si>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</si>
  <si>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</si>
  <si>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</si>
  <si>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</si>
  <si>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</si>
  <si>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</si>
  <si>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</si>
  <si>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</si>
  <si>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</si>
  <si>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</si>
  <si>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</si>
  <si>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</si>
  <si>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</si>
  <si>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</si>
  <si>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</si>
  <si>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</si>
  <si>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</si>
  <si>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</si>
  <si>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</si>
  <si>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</si>
  <si>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</si>
  <si>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</si>
  <si>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</si>
  <si>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</si>
  <si>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</si>
  <si>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</si>
  <si>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</si>
  <si>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</si>
  <si>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</si>
  <si>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</si>
  <si>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</si>
  <si>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</si>
  <si>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</si>
  <si>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</si>
  <si>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</si>
  <si>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</si>
  <si>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</si>
  <si>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</si>
  <si>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</si>
  <si>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</si>
  <si>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</si>
  <si>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</si>
  <si>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</si>
  <si>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</si>
  <si>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</si>
  <si>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</si>
  <si>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</si>
  <si>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</si>
  <si>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</si>
  <si>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</si>
  <si>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</si>
  <si>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</si>
  <si>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</si>
  <si>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</si>
  <si>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</si>
  <si>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</si>
  <si>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</si>
  <si>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</si>
  <si>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</si>
  <si>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</si>
  <si>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</si>
  <si>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</si>
  <si>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</si>
  <si>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</si>
  <si>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</si>
  <si>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</si>
  <si>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</si>
  <si>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</si>
  <si>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</si>
  <si>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</si>
  <si>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</si>
  <si>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</si>
  <si>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</si>
  <si>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</si>
  <si>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</si>
  <si>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</si>
  <si>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</si>
  <si>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</si>
  <si>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</si>
  <si>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</si>
  <si>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</si>
  <si>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</si>
  <si>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</si>
  <si>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</si>
  <si>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</si>
  <si>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</si>
  <si>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</si>
  <si>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</si>
  <si>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</si>
  <si>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</si>
  <si>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</si>
  <si>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</si>
  <si>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</si>
  <si>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</si>
  <si>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</si>
  <si>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</si>
  <si>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</si>
  <si>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</si>
  <si>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</si>
  <si>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</si>
  <si>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</si>
  <si>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</si>
  <si>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</si>
  <si>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</si>
  <si>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</si>
  <si>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</si>
  <si>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</si>
  <si>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</si>
  <si>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</si>
  <si>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</si>
  <si>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</si>
  <si>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</si>
  <si>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</si>
  <si>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</si>
  <si>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</si>
  <si>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</si>
  <si>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</si>
  <si>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</si>
  <si>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</si>
  <si>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</si>
  <si>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</si>
  <si>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</si>
  <si>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</si>
  <si>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</si>
  <si>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</si>
  <si>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</si>
  <si>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</si>
  <si>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</si>
  <si>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</si>
  <si>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</si>
  <si>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</si>
  <si>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</si>
  <si>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</si>
  <si>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</si>
  <si>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</si>
  <si>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</si>
  <si>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</si>
  <si>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</si>
  <si>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</si>
  <si>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</si>
  <si>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</si>
  <si>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</si>
  <si>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</si>
  <si>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</si>
  <si>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</si>
  <si>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</si>
  <si>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</si>
  <si>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</si>
  <si>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</si>
  <si>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</si>
  <si>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</si>
  <si>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</si>
  <si>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</si>
  <si>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</si>
  <si>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</si>
  <si>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</si>
  <si>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</si>
  <si>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</si>
  <si>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</si>
  <si>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</si>
  <si>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</si>
  <si>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</si>
  <si>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</si>
  <si>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</si>
  <si>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</si>
  <si>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</si>
  <si>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</si>
  <si>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</si>
  <si>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</si>
  <si>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</si>
  <si>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</si>
  <si>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</si>
  <si>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</si>
  <si>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</si>
  <si>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</si>
  <si>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</si>
  <si>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</si>
  <si>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</si>
  <si>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</si>
  <si>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</si>
  <si>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</si>
  <si>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</si>
  <si>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</si>
  <si>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</si>
  <si>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</si>
  <si>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</si>
  <si>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</si>
  <si>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</si>
  <si>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</si>
  <si>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</si>
  <si>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</si>
  <si>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</si>
  <si>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</si>
  <si>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</si>
  <si>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</si>
  <si>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</si>
  <si>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</si>
  <si>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</si>
  <si>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</si>
  <si>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</si>
  <si>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</si>
  <si>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</si>
  <si>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</si>
  <si>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</si>
  <si>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</si>
  <si>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</si>
  <si>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</si>
  <si>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</si>
  <si>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</si>
  <si>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</si>
  <si>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</si>
  <si>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</si>
  <si>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</si>
  <si>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</si>
  <si>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</si>
  <si>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</si>
  <si>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</si>
  <si>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</si>
  <si>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</si>
  <si>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</si>
  <si>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</si>
  <si>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</si>
  <si>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</si>
  <si>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</si>
  <si>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</si>
  <si>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</si>
  <si>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</si>
  <si>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</si>
  <si>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</si>
  <si>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</si>
  <si>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</si>
  <si>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</si>
  <si>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</si>
  <si>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</si>
  <si>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</si>
  <si>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</si>
  <si>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</si>
  <si>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</si>
  <si>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</si>
  <si>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</si>
  <si>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</si>
  <si>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</si>
  <si>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</si>
  <si>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</si>
  <si>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</si>
  <si>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</si>
  <si>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</si>
  <si>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</si>
  <si>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</si>
  <si>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</si>
  <si>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</si>
  <si>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</si>
  <si>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</si>
  <si>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</si>
  <si>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</si>
  <si>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</si>
  <si>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</si>
  <si>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</si>
  <si>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</si>
  <si>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</si>
  <si>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</si>
  <si>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</si>
  <si>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</si>
  <si>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</si>
  <si>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</si>
  <si>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</si>
  <si>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</si>
  <si>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</si>
  <si>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</si>
  <si>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</si>
  <si>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</si>
  <si>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</si>
  <si>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</si>
  <si>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</si>
  <si>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</si>
  <si>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</si>
  <si>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</si>
  <si>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</si>
  <si>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</si>
  <si>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</si>
  <si>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</si>
  <si>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</si>
  <si>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</si>
  <si>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</si>
  <si>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</si>
  <si>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</si>
  <si>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</si>
  <si>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</si>
  <si>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</si>
  <si>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</si>
  <si>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</si>
  <si>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</si>
  <si>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</si>
  <si>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</si>
  <si>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</si>
  <si>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</si>
  <si>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</si>
  <si>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</si>
  <si>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</si>
  <si>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</si>
  <si>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</si>
  <si>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</si>
  <si>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</si>
  <si>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</si>
  <si>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</si>
  <si>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</si>
  <si>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</si>
  <si>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</si>
  <si>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</si>
  <si>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</si>
  <si>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</si>
  <si>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</si>
  <si>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</si>
  <si>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</si>
  <si>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</si>
  <si>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</si>
  <si>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</si>
  <si>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</si>
  <si>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</si>
  <si>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</si>
  <si>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</si>
  <si>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</si>
  <si>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</si>
  <si>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</si>
  <si>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</si>
  <si>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</si>
  <si>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</si>
  <si>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</si>
  <si>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</si>
  <si>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</si>
  <si>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</si>
  <si>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</si>
  <si>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</si>
  <si>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</si>
  <si>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</si>
  <si>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</si>
  <si>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</si>
  <si>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</si>
  <si>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</si>
  <si>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</si>
  <si>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</si>
  <si>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</si>
  <si>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</si>
  <si>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</si>
  <si>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</si>
  <si>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</si>
  <si>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</si>
  <si>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</si>
  <si>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</si>
  <si>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</si>
  <si>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</si>
  <si>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</si>
  <si>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</si>
  <si>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</si>
  <si>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</si>
  <si>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</si>
  <si>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</si>
  <si>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</si>
  <si>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</si>
  <si>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</si>
  <si>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</si>
  <si>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</si>
  <si>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</si>
  <si>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</si>
  <si>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</si>
  <si>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</si>
  <si>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</si>
  <si>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</si>
  <si>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</si>
  <si>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</si>
  <si>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</si>
  <si>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</si>
  <si>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</si>
  <si>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</si>
  <si>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</si>
  <si>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</si>
  <si>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</si>
  <si>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</si>
  <si>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</si>
  <si>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</si>
  <si>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</si>
  <si>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</si>
  <si>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</si>
  <si>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</si>
  <si>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</si>
  <si>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</si>
  <si>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</si>
  <si>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</si>
  <si>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</si>
  <si>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</si>
  <si>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</si>
  <si>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</si>
  <si>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</si>
  <si>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</si>
  <si>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</si>
  <si>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</si>
  <si>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</si>
  <si>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</si>
  <si>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</si>
  <si>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</si>
  <si>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</si>
  <si>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</si>
  <si>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</si>
  <si>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</si>
  <si>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</si>
  <si>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</si>
  <si>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</si>
  <si>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</si>
  <si>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</si>
  <si>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</si>
  <si>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</si>
  <si>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</si>
  <si>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</si>
  <si>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</si>
  <si>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</si>
  <si>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</si>
  <si>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</si>
  <si>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</si>
  <si>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</si>
  <si>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</si>
  <si>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</si>
  <si>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</si>
  <si>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</si>
  <si>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</si>
  <si>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</si>
  <si>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</si>
  <si>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</si>
  <si>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</si>
  <si>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</si>
  <si>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</si>
  <si>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</si>
  <si>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</si>
  <si>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</si>
  <si>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</si>
  <si>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</si>
  <si>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</si>
  <si>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</si>
  <si>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</si>
  <si>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</si>
  <si>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</si>
  <si>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</si>
  <si>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</si>
  <si>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</si>
  <si>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</si>
  <si>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</si>
  <si>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</si>
  <si>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</si>
  <si>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</si>
  <si>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</si>
  <si>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</si>
  <si>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</si>
  <si>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</si>
  <si>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</si>
  <si>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</si>
  <si>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</si>
  <si>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</si>
  <si>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</si>
  <si>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</si>
  <si>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</si>
  <si>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</si>
  <si>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</si>
  <si>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</si>
  <si>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</si>
  <si>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</si>
  <si>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</si>
  <si>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</si>
  <si>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</si>
  <si>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</si>
  <si>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</si>
  <si>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</si>
  <si>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</si>
  <si>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</si>
  <si>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</si>
  <si>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</si>
  <si>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</si>
  <si>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</si>
  <si>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</si>
  <si>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</si>
  <si>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</si>
  <si>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</si>
  <si>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</si>
  <si>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</si>
  <si>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</si>
  <si>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</si>
  <si>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</si>
  <si>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</si>
  <si>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</si>
  <si>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</si>
  <si>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</si>
  <si>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</si>
  <si>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</si>
  <si>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</si>
  <si>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</si>
  <si>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</si>
  <si>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</si>
  <si>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</si>
  <si>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</si>
  <si>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</si>
  <si>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</si>
  <si>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</si>
  <si>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</si>
  <si>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</si>
  <si>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</si>
  <si>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</si>
  <si>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</si>
  <si>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</si>
  <si>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</si>
  <si>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</si>
  <si>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</si>
  <si>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</si>
  <si>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</si>
  <si>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</si>
  <si>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</si>
  <si>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</si>
  <si>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</si>
  <si>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</si>
  <si>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</si>
  <si>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</si>
  <si>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</si>
  <si>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</si>
  <si>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</si>
  <si>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</si>
  <si>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</si>
  <si>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</si>
  <si>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</si>
  <si>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</si>
  <si>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</si>
  <si>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</si>
  <si>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</si>
  <si>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</si>
  <si>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</si>
  <si>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</si>
  <si>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</si>
  <si>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</si>
  <si>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</si>
  <si>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</si>
  <si>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</si>
  <si>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</si>
  <si>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</si>
  <si>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</si>
  <si>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</si>
  <si>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</si>
  <si>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</si>
  <si>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</si>
  <si>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</si>
  <si>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</si>
  <si>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</si>
  <si>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</si>
  <si>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</si>
  <si>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</si>
  <si>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</si>
  <si>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</si>
  <si>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</si>
  <si>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</si>
  <si>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</si>
  <si>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</si>
  <si>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</si>
  <si>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</si>
  <si>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</si>
  <si>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</si>
  <si>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</si>
  <si>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</si>
  <si>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</si>
  <si>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</si>
  <si>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</si>
  <si>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</si>
  <si>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</si>
  <si>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</si>
  <si>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</si>
  <si>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</si>
  <si>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</si>
  <si>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</si>
  <si>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</si>
  <si>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</si>
  <si>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</si>
  <si>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</si>
  <si>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</si>
  <si>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</si>
  <si>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</si>
  <si>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</si>
  <si>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</si>
  <si>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</si>
  <si>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</si>
  <si>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</si>
  <si>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</si>
  <si>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</si>
  <si>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</si>
  <si>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</si>
  <si>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</si>
  <si>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</si>
  <si>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</si>
  <si>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</si>
  <si>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</si>
  <si>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</si>
  <si>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</si>
  <si>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</si>
  <si>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</si>
  <si>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</si>
  <si>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</si>
  <si>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</si>
  <si>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</si>
  <si>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</si>
  <si>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</si>
  <si>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</si>
  <si>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</si>
  <si>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</si>
  <si>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</si>
  <si>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</si>
  <si>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</si>
  <si>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</si>
  <si>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</si>
  <si>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</si>
  <si>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</si>
  <si>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</si>
  <si>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</si>
  <si>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</si>
  <si>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</si>
  <si>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</si>
  <si>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</si>
  <si>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</si>
  <si>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</si>
  <si>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</si>
  <si>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</si>
  <si>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</si>
  <si>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</si>
  <si>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</si>
  <si>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</si>
  <si>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</si>
  <si>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</si>
  <si>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</si>
  <si>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</si>
  <si>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</si>
  <si>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</si>
  <si>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</si>
  <si>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</si>
  <si>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</si>
  <si>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</si>
  <si>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</si>
  <si>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</si>
  <si>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</si>
  <si>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</si>
  <si>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</si>
  <si>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</si>
  <si>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</si>
  <si>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</si>
  <si>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</si>
  <si>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</si>
  <si>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</si>
  <si>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</si>
  <si>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</si>
  <si>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</si>
  <si>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</si>
  <si>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</si>
  <si>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</si>
  <si>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</si>
  <si>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</si>
  <si>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</si>
  <si>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</si>
  <si>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</si>
  <si>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</si>
  <si>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</si>
  <si>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</si>
  <si>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</si>
  <si>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</si>
  <si>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</si>
  <si>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</si>
  <si>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</si>
  <si>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</si>
  <si>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</si>
  <si>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</si>
  <si>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</si>
  <si>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</si>
  <si>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</si>
  <si>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</si>
  <si>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</si>
  <si>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</si>
  <si>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</si>
  <si>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</si>
  <si>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</si>
  <si>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</si>
  <si>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</si>
  <si>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</si>
  <si>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</si>
  <si>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</si>
  <si>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</si>
  <si>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</si>
  <si>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</si>
  <si>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</si>
  <si>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</si>
  <si>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</si>
  <si>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</si>
  <si>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</si>
  <si>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</si>
  <si>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</si>
  <si>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</si>
  <si>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</si>
  <si>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</si>
  <si>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</si>
  <si>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</si>
  <si>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</si>
  <si>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</si>
  <si>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</si>
  <si>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</si>
  <si>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</si>
  <si>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</si>
  <si>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</si>
  <si>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</si>
  <si>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</si>
  <si>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</si>
  <si>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</si>
  <si>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</si>
  <si>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</si>
  <si>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</si>
  <si>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</si>
  <si>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</si>
  <si>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</si>
  <si>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</si>
  <si>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</si>
  <si>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</si>
  <si>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</si>
  <si>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</si>
  <si>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</si>
  <si>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</si>
  <si>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</si>
  <si>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</si>
  <si>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</si>
  <si>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</si>
  <si>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</si>
  <si>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</si>
  <si>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</si>
  <si>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</si>
  <si>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</si>
  <si>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</si>
  <si>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</si>
  <si>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</si>
  <si>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</si>
  <si>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</si>
  <si>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</si>
  <si>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</si>
  <si>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</si>
  <si>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</si>
  <si>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</si>
  <si>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</si>
  <si>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</si>
  <si>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</si>
  <si>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</si>
  <si>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</si>
  <si>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</si>
  <si>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</si>
  <si>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</si>
  <si>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</si>
  <si>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</si>
  <si>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</si>
  <si>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</si>
  <si>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</si>
  <si>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</si>
  <si>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</si>
  <si>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</si>
  <si>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</si>
  <si>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</si>
  <si>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</si>
  <si>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</si>
  <si>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</si>
  <si>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</si>
  <si>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</si>
  <si>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</si>
  <si>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</si>
  <si>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</si>
  <si>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</si>
  <si>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</si>
  <si>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</si>
  <si>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</si>
  <si>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</si>
  <si>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</si>
  <si>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</si>
  <si>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</si>
  <si>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</si>
  <si>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</si>
  <si>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</si>
  <si>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</si>
  <si>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</si>
  <si>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</si>
  <si>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</si>
  <si>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</si>
  <si>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</si>
  <si>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</si>
  <si>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</si>
  <si>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</si>
  <si>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</si>
  <si>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</si>
  <si>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</si>
  <si>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</si>
  <si>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</si>
  <si>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</si>
  <si>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</si>
  <si>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</si>
  <si>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</si>
  <si>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</si>
  <si>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</si>
  <si>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</si>
  <si>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</si>
  <si>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</si>
  <si>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</si>
  <si>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</si>
  <si>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</si>
  <si>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</si>
  <si>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</si>
  <si>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</si>
  <si>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</si>
  <si>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</si>
  <si>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</si>
  <si>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</si>
  <si>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</si>
  <si>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</si>
  <si>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</si>
  <si>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</si>
  <si>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</si>
  <si>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</si>
  <si>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</si>
  <si>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</si>
  <si>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</si>
  <si>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</si>
  <si>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</si>
  <si>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</si>
  <si>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</si>
  <si>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</si>
  <si>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</si>
  <si>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</si>
  <si>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</si>
  <si>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</si>
  <si>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</si>
  <si>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</si>
  <si>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</si>
  <si>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</si>
  <si>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</si>
  <si>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</si>
  <si>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</si>
  <si>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</si>
  <si>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</si>
  <si>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</si>
  <si>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</si>
  <si>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</si>
  <si>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</si>
  <si>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</si>
  <si>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</si>
  <si>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</si>
  <si>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</si>
  <si>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</si>
  <si>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</si>
  <si>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</si>
  <si>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</si>
  <si>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</si>
  <si>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</si>
  <si>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</si>
  <si>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</si>
  <si>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</si>
  <si>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</si>
  <si>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</si>
  <si>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</si>
  <si>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</si>
  <si>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</si>
  <si>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</si>
  <si>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</si>
  <si>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</si>
  <si>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</si>
  <si>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</si>
  <si>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</si>
  <si>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</si>
  <si>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</si>
  <si>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</si>
  <si>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</si>
  <si>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</si>
  <si>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</si>
  <si>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</si>
  <si>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</si>
  <si>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</si>
  <si>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</si>
  <si>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</si>
  <si>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</si>
  <si>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</si>
  <si>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</si>
  <si>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</si>
  <si>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</si>
  <si>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</si>
  <si>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</si>
  <si>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</si>
  <si>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</si>
  <si>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</si>
  <si>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</si>
  <si>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</si>
  <si>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</si>
  <si>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</si>
  <si>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</si>
  <si>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</si>
  <si>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</si>
  <si>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</si>
  <si>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</si>
  <si>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</si>
  <si>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</si>
  <si>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</si>
  <si>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</si>
  <si>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</si>
  <si>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</si>
  <si>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</si>
  <si>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</si>
  <si>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</si>
  <si>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</si>
  <si>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</si>
  <si>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</si>
  <si>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</si>
  <si>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</si>
  <si>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</si>
  <si>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</si>
  <si>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</si>
  <si>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</si>
  <si>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</si>
  <si>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</si>
  <si>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</si>
  <si>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</si>
  <si>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</si>
  <si>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</si>
  <si>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</si>
  <si>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</si>
  <si>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</si>
  <si>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</si>
  <si>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</si>
  <si>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</si>
  <si>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</si>
  <si>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</si>
  <si>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</si>
  <si>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</si>
  <si>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</si>
  <si>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</si>
  <si>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</si>
  <si>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</si>
  <si>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</si>
  <si>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</si>
  <si>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</si>
  <si>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</si>
  <si>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</si>
  <si>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</si>
  <si>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</si>
  <si>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</si>
  <si>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</si>
  <si>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</si>
  <si>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</si>
  <si>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</si>
  <si>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</si>
  <si>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</si>
  <si>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</si>
  <si>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</si>
  <si>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</si>
  <si>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</si>
  <si>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</si>
  <si>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</si>
  <si>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</si>
  <si>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</si>
  <si>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</si>
  <si>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</si>
  <si>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</si>
  <si>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</si>
  <si>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</si>
  <si>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</si>
  <si>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</si>
  <si>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</si>
  <si>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</si>
  <si>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</si>
  <si>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</si>
  <si>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</si>
  <si>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</si>
  <si>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</si>
  <si>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</si>
  <si>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</si>
  <si>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</si>
  <si>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</si>
  <si>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</si>
  <si>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</si>
  <si>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</si>
  <si>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</si>
  <si>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</si>
  <si>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</si>
  <si>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</si>
  <si>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</si>
  <si>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</si>
  <si>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</si>
  <si>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</si>
  <si>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</si>
  <si>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</si>
  <si>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</si>
  <si>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</si>
  <si>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</si>
  <si>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</si>
  <si>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</si>
  <si>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</si>
  <si>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</si>
  <si>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</si>
  <si>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</si>
  <si>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</si>
  <si>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</si>
  <si>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</si>
  <si>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</si>
  <si>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</si>
  <si>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</si>
  <si>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</si>
  <si>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</si>
  <si>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</si>
  <si>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</si>
  <si>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</si>
  <si>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</si>
  <si>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</si>
  <si>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</si>
  <si>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</si>
  <si>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</si>
  <si>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</si>
  <si>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</si>
  <si>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</si>
  <si>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</si>
  <si>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</si>
  <si>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</si>
  <si>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</si>
  <si>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</si>
  <si>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</si>
  <si>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</si>
  <si>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</si>
  <si>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</si>
  <si>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</si>
  <si>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</si>
  <si>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</si>
  <si>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</si>
  <si>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</si>
  <si>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</si>
  <si>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</si>
  <si>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</si>
  <si>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</si>
  <si>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</si>
  <si>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</si>
  <si>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</si>
  <si>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</si>
  <si>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</si>
  <si>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</si>
  <si>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</si>
  <si>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</si>
  <si>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</si>
  <si>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</si>
  <si>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</si>
  <si>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</si>
  <si>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</si>
  <si>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</si>
  <si>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</si>
  <si>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</si>
  <si>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</si>
  <si>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</si>
  <si>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</si>
  <si>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</si>
  <si>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</si>
  <si>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</si>
  <si>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</si>
  <si>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</si>
  <si>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</si>
  <si>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</si>
  <si>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</si>
  <si>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</si>
  <si>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</si>
  <si>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</si>
  <si>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</si>
  <si>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</si>
  <si>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</si>
  <si>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</si>
  <si>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</si>
  <si>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</si>
  <si>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</si>
  <si>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</si>
  <si>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</si>
  <si>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</si>
  <si>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</si>
  <si>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</si>
  <si>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</si>
  <si>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</si>
  <si>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</si>
  <si>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</si>
  <si>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</si>
  <si>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</si>
  <si>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</si>
  <si>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</si>
  <si>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</si>
  <si>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</si>
  <si>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</si>
  <si>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</si>
  <si>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</si>
  <si>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</si>
  <si>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</si>
  <si>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</si>
  <si>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</si>
  <si>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</si>
  <si>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</si>
  <si>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</si>
  <si>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</si>
  <si>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</si>
  <si>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</si>
  <si>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</si>
  <si>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</si>
  <si>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</si>
  <si>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</si>
  <si>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</si>
  <si>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</si>
  <si>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</si>
  <si>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</si>
  <si>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</si>
  <si>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</si>
  <si>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</si>
  <si>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</si>
  <si>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</si>
  <si>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</si>
  <si>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</si>
  <si>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</si>
  <si>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</si>
  <si>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</si>
  <si>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</si>
  <si>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</si>
  <si>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</si>
  <si>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</si>
  <si>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</si>
  <si>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</si>
  <si>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</si>
  <si>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</si>
  <si>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</si>
  <si>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</si>
  <si>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</si>
  <si>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</si>
  <si>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</si>
  <si>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</si>
  <si>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</si>
  <si>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</si>
  <si>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</si>
  <si>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</si>
  <si>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</si>
  <si>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</si>
  <si>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</si>
  <si>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</si>
  <si>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</si>
  <si>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</si>
  <si>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</si>
  <si>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</si>
  <si>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</si>
  <si>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</si>
  <si>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</si>
  <si>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</si>
  <si>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</si>
  <si>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</si>
  <si>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</si>
  <si>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</si>
  <si>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</si>
  <si>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</si>
  <si>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</si>
  <si>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</si>
  <si>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</si>
  <si>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</si>
  <si>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</si>
  <si>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</si>
  <si>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</si>
  <si>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</si>
  <si>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</si>
  <si>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</si>
  <si>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</si>
  <si>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</si>
  <si>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</si>
  <si>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</si>
  <si>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</si>
  <si>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</si>
  <si>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</si>
  <si>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</si>
  <si>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</si>
  <si>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</si>
  <si>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</si>
  <si>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</si>
  <si>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</si>
  <si>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</si>
  <si>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</si>
  <si>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</si>
  <si>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</si>
  <si>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</si>
  <si>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</si>
  <si>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</si>
  <si>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</si>
  <si>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</si>
  <si>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</si>
  <si>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</si>
  <si>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</si>
  <si>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</si>
  <si>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</si>
  <si>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</si>
  <si>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</si>
  <si>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</si>
  <si>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</si>
  <si>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</si>
  <si>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</si>
  <si>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</si>
  <si>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</si>
  <si>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</si>
  <si>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</si>
  <si>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</si>
  <si>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</si>
  <si>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</si>
  <si>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</si>
  <si>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</si>
  <si>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</si>
  <si>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</si>
  <si>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</si>
  <si>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</si>
  <si>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</si>
  <si>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</si>
  <si>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</si>
  <si>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</si>
  <si>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</si>
  <si>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</si>
  <si>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</si>
  <si>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</si>
  <si>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</si>
  <si>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</si>
  <si>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</si>
  <si>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</si>
  <si>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</si>
  <si>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</si>
  <si>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</si>
  <si>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</si>
  <si>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</si>
  <si>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</si>
  <si>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</si>
  <si>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</si>
  <si>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</si>
  <si>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</si>
  <si>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</si>
  <si>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</si>
  <si>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</si>
  <si>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</si>
  <si>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</si>
  <si>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</si>
  <si>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</si>
  <si>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</si>
  <si>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</si>
  <si>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</si>
  <si>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</si>
  <si>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</si>
  <si>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</si>
  <si>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</si>
  <si>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</si>
  <si>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</si>
  <si>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</si>
  <si>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</si>
  <si>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</si>
  <si>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</si>
  <si>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</si>
  <si>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</si>
  <si>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</si>
  <si>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</si>
  <si>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</si>
  <si>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</si>
  <si>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</si>
  <si>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</si>
  <si>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</si>
  <si>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</si>
  <si>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</si>
  <si>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</si>
  <si>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</si>
  <si>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</si>
  <si>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</si>
  <si>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</si>
  <si>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</si>
  <si>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</si>
  <si>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</si>
  <si>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</si>
  <si>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</si>
  <si>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</si>
  <si>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</si>
  <si>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</si>
  <si>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</si>
  <si>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</si>
  <si>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</si>
  <si>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</si>
  <si>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</si>
  <si>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</si>
  <si>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</si>
  <si>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</si>
  <si>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</si>
  <si>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</si>
  <si>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</si>
  <si>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</si>
  <si>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</si>
  <si>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</si>
  <si>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</si>
  <si>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</si>
  <si>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</si>
  <si>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</si>
  <si>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</si>
  <si>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</si>
  <si>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</si>
  <si>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</si>
  <si>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</si>
  <si>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</si>
  <si>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</si>
  <si>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</si>
  <si>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</si>
  <si>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</si>
  <si>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</si>
  <si>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</si>
  <si>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</si>
  <si>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</si>
  <si>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</si>
  <si>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</si>
  <si>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</si>
  <si>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</si>
  <si>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</si>
  <si>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</si>
  <si>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</si>
  <si>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</si>
  <si>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</si>
  <si>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</si>
  <si>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</si>
  <si>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</si>
  <si>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</si>
  <si>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</si>
  <si>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</si>
  <si>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</si>
  <si>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</si>
  <si>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</si>
  <si>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</si>
  <si>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</si>
  <si>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</si>
  <si>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</si>
  <si>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</si>
  <si>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</si>
  <si>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</si>
  <si>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</si>
  <si>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</si>
  <si>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</si>
  <si>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</si>
  <si>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</si>
  <si>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</si>
  <si>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</si>
  <si>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</si>
  <si>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</si>
  <si>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</si>
  <si>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</si>
  <si>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</si>
  <si>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</si>
  <si>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</si>
  <si>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</si>
  <si>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</si>
  <si>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</si>
  <si>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</si>
  <si>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</si>
  <si>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</si>
  <si>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</si>
  <si>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</si>
  <si>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</si>
  <si>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</si>
  <si>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</si>
  <si>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</si>
  <si>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</si>
  <si>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</si>
  <si>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</si>
  <si>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</si>
  <si>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</si>
  <si>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</si>
  <si>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</si>
  <si>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</si>
  <si>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</si>
  <si>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</si>
  <si>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</si>
  <si>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</si>
  <si>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</si>
  <si>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</si>
  <si>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</si>
  <si>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</si>
  <si>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</si>
  <si>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</si>
  <si>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</si>
  <si>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</si>
  <si>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</si>
  <si>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</si>
  <si>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</si>
  <si>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</si>
  <si>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</si>
  <si>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</si>
  <si>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</si>
  <si>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</si>
  <si>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</si>
  <si>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</si>
  <si>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</si>
  <si>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</si>
  <si>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</si>
  <si>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</si>
  <si>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</si>
  <si>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</si>
  <si>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</si>
  <si>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</si>
  <si>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</si>
  <si>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</si>
  <si>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</si>
  <si>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</si>
  <si>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</si>
  <si>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</si>
  <si>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</si>
  <si>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</si>
  <si>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</si>
  <si>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</si>
  <si>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</si>
  <si>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</si>
  <si>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</si>
  <si>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</si>
  <si>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</si>
  <si>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</si>
  <si>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</si>
  <si>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</si>
  <si>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</si>
  <si>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</si>
  <si>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</si>
  <si>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</si>
  <si>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</si>
  <si>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</si>
  <si>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</si>
  <si>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</si>
  <si>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</si>
  <si>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</si>
  <si>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</si>
  <si>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</si>
  <si>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</si>
  <si>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</si>
  <si>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</si>
  <si>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</si>
  <si>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</si>
  <si>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</si>
  <si>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</si>
  <si>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</si>
  <si>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</si>
  <si>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</si>
  <si>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</si>
  <si>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</si>
  <si>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</si>
  <si>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</si>
  <si>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</si>
  <si>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</si>
  <si>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</si>
  <si>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</si>
  <si>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</si>
  <si>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</si>
  <si>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</si>
  <si>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</si>
  <si>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</si>
  <si>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</si>
  <si>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</si>
  <si>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</si>
  <si>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</si>
  <si>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</si>
  <si>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</si>
  <si>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</si>
  <si>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</si>
  <si>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</si>
  <si>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</si>
  <si>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</si>
  <si>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</si>
  <si>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</si>
  <si>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</si>
  <si>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</si>
  <si>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</si>
  <si>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</si>
  <si>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</si>
  <si>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</si>
  <si>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</si>
  <si>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</si>
  <si>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</si>
  <si>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</si>
  <si>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</si>
  <si>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</si>
  <si>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</si>
  <si>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</si>
  <si>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</si>
  <si>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</si>
  <si>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</si>
  <si>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</si>
  <si>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</si>
  <si>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</si>
  <si>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</si>
  <si>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</si>
  <si>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</si>
  <si>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</si>
  <si>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</si>
  <si>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</si>
  <si>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</si>
  <si>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</si>
  <si>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</si>
  <si>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</si>
  <si>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</si>
  <si>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</si>
  <si>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</si>
  <si>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</si>
  <si>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</si>
  <si>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</si>
  <si>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</si>
  <si>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</si>
  <si>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</si>
  <si>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</si>
  <si>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</si>
  <si>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</si>
  <si>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</si>
  <si>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</si>
  <si>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</si>
  <si>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</si>
  <si>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</si>
  <si>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</si>
  <si>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</si>
  <si>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</si>
  <si>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</si>
  <si>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</si>
  <si>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</si>
  <si>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</si>
  <si>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</si>
  <si>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</si>
  <si>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</si>
  <si>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</si>
  <si>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</si>
  <si>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</si>
  <si>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</si>
  <si>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</si>
  <si>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</si>
  <si>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</si>
  <si>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</si>
  <si>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</si>
  <si>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</si>
  <si>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</si>
  <si>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</si>
  <si>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</si>
  <si>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</si>
  <si>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</si>
  <si>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</si>
  <si>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</si>
  <si>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</si>
  <si>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</si>
  <si>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</si>
  <si>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</si>
  <si>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</si>
  <si>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</si>
  <si>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</si>
  <si>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</si>
  <si>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</si>
  <si>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</si>
  <si>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</si>
  <si>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</si>
  <si>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</si>
  <si>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</si>
  <si>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</si>
  <si>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</si>
  <si>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</si>
  <si>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</si>
  <si>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</si>
  <si>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</si>
  <si>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</si>
  <si>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</si>
  <si>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</si>
  <si>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</si>
  <si>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</si>
  <si>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</si>
  <si>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</si>
  <si>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</si>
  <si>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</si>
  <si>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</si>
  <si>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</si>
  <si>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</si>
  <si>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</si>
  <si>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</si>
  <si>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</si>
  <si>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</si>
  <si>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</si>
  <si>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</si>
  <si>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</si>
  <si>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</si>
  <si>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</si>
  <si>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</si>
  <si>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</si>
  <si>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</si>
  <si>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</si>
  <si>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</si>
  <si>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</si>
  <si>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</si>
  <si>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</si>
  <si>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</si>
  <si>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</si>
  <si>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</si>
  <si>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</si>
  <si>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</si>
  <si>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</si>
  <si>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</si>
  <si>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</si>
  <si>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</si>
  <si>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</si>
  <si>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</si>
  <si>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</si>
  <si>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</si>
  <si>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</si>
  <si>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</si>
  <si>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</si>
  <si>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</si>
  <si>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</si>
  <si>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</si>
  <si>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</si>
  <si>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</si>
  <si>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</si>
  <si>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</si>
  <si>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</si>
  <si>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</si>
  <si>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</si>
  <si>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</si>
  <si>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</si>
  <si>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</si>
  <si>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</si>
  <si>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</si>
  <si>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</si>
  <si>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</si>
  <si>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</si>
  <si>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</si>
  <si>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</si>
  <si>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</si>
  <si>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</si>
  <si>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</si>
  <si>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</si>
  <si>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</si>
  <si>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</si>
  <si>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</si>
  <si>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</si>
  <si>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</si>
  <si>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</si>
  <si>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</si>
  <si>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</si>
  <si>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</si>
  <si>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</si>
  <si>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</si>
  <si>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</si>
  <si>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</si>
  <si>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</si>
  <si>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</si>
  <si>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</si>
  <si>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</si>
  <si>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</si>
  <si>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</si>
  <si>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</si>
  <si>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</si>
  <si>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</si>
  <si>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</si>
  <si>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</si>
  <si>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</si>
  <si>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</si>
  <si>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</si>
  <si>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</si>
  <si>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</si>
  <si>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</si>
  <si>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</si>
  <si>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</si>
  <si>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</si>
  <si>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</si>
  <si>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</si>
  <si>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</si>
  <si>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</si>
  <si>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</si>
  <si>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</si>
  <si>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</si>
  <si>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</si>
  <si>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</si>
  <si>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</si>
  <si>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</si>
  <si>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</si>
  <si>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</si>
  <si>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</si>
  <si>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</si>
  <si>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</si>
  <si>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</si>
  <si>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</si>
  <si>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</si>
  <si>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</si>
  <si>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</si>
  <si>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</si>
  <si>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</si>
  <si>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</si>
  <si>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</si>
  <si>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</si>
  <si>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</si>
  <si>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</si>
  <si>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</si>
  <si>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</si>
  <si>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</si>
  <si>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</si>
  <si>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</si>
  <si>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</si>
  <si>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</si>
  <si>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</si>
  <si>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</si>
  <si>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</si>
  <si>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</si>
  <si>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</si>
  <si>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</si>
  <si>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</si>
  <si>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</si>
  <si>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</si>
  <si>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</si>
  <si>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</si>
  <si>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</si>
  <si>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</si>
  <si>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</si>
  <si>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</si>
  <si>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</si>
  <si>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</si>
  <si>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</si>
  <si>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</si>
  <si>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</si>
  <si>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</si>
  <si>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</si>
  <si>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</si>
  <si>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</si>
  <si>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</si>
  <si>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</si>
  <si>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</si>
  <si>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</si>
  <si>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</si>
  <si>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</si>
  <si>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</si>
  <si>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</si>
  <si>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</si>
  <si>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</si>
  <si>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</si>
  <si>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</si>
  <si>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</si>
  <si>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</si>
  <si>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</si>
  <si>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</si>
  <si>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</si>
  <si>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</si>
  <si>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</si>
  <si>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</si>
  <si>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</si>
  <si>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</si>
  <si>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</si>
  <si>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</si>
  <si>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</si>
  <si>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</si>
  <si>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</si>
  <si>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</si>
  <si>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</si>
  <si>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</si>
  <si>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</si>
  <si>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</si>
  <si>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</si>
  <si>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</si>
  <si>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</si>
  <si>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</si>
  <si>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</si>
  <si>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</si>
  <si>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</si>
  <si>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</si>
  <si>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</si>
  <si>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</si>
  <si>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</si>
  <si>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</si>
  <si>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</si>
  <si>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</si>
  <si>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</si>
  <si>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</si>
  <si>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</si>
  <si>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</si>
  <si>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</si>
  <si>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</si>
  <si>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</si>
  <si>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</si>
  <si>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</si>
  <si>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</si>
  <si>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</si>
  <si>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</si>
  <si>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</si>
  <si>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</si>
  <si>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</si>
  <si>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</si>
  <si>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</si>
  <si>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</si>
  <si>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</si>
  <si>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</si>
  <si>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</si>
  <si>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</si>
  <si>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</si>
  <si>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</si>
  <si>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</si>
  <si>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</si>
  <si>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</si>
  <si>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</si>
  <si>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</si>
  <si>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</si>
  <si>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</si>
  <si>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</si>
  <si>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</si>
  <si>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</si>
  <si>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</si>
  <si>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</si>
  <si>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</si>
  <si>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</si>
  <si>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</si>
  <si>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</si>
  <si>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</si>
  <si>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</si>
  <si>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</si>
  <si>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</si>
  <si>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</si>
  <si>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</si>
  <si>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</si>
  <si>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</si>
  <si>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</si>
  <si>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</si>
  <si>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</si>
  <si>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</si>
  <si>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</si>
  <si>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</si>
  <si>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</si>
  <si>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</si>
  <si>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</si>
  <si>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</si>
  <si>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</si>
  <si>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</si>
  <si>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</si>
  <si>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</si>
  <si>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</si>
  <si>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</si>
  <si>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</si>
  <si>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</si>
  <si>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</si>
  <si>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</si>
  <si>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</si>
  <si>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</si>
  <si>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</si>
  <si>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</si>
  <si>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</si>
  <si>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</si>
  <si>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</si>
  <si>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</si>
  <si>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</si>
  <si>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</si>
  <si>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</si>
  <si>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</si>
  <si>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</si>
  <si>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</si>
  <si>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</si>
  <si>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</si>
  <si>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</si>
  <si>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</si>
  <si>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</si>
  <si>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</si>
  <si>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</si>
  <si>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</si>
  <si>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</si>
  <si>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</si>
  <si>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</si>
  <si>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</si>
  <si>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</si>
  <si>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</si>
  <si>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</si>
  <si>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</si>
  <si>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</si>
  <si>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</si>
  <si>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</si>
  <si>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</si>
  <si>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</si>
  <si>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</si>
  <si>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</si>
  <si>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</si>
  <si>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</si>
  <si>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</si>
  <si>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</si>
  <si>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</si>
  <si>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</si>
  <si>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</si>
  <si>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</si>
  <si>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</si>
  <si>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</si>
  <si>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</si>
  <si>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</si>
  <si>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</si>
  <si>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</si>
  <si>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</si>
  <si>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</si>
  <si>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</si>
  <si>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</si>
  <si>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</si>
  <si>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</si>
  <si>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</si>
  <si>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</si>
  <si>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</si>
  <si>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</si>
  <si>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</si>
  <si>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</si>
  <si>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</si>
  <si>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</si>
  <si>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</si>
  <si>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</si>
  <si>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</si>
  <si>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</si>
  <si>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</si>
  <si>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</si>
  <si>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</si>
  <si>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</si>
  <si>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</si>
  <si>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</si>
  <si>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</si>
  <si>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</si>
  <si>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</si>
  <si>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</si>
  <si>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</si>
  <si>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</si>
  <si>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</si>
  <si>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</si>
  <si>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</si>
  <si>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</si>
  <si>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</si>
  <si>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</si>
  <si>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</si>
  <si>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</si>
  <si>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</si>
  <si>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</si>
  <si>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</si>
  <si>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</si>
  <si>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</si>
  <si>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</si>
  <si>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</si>
  <si>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</si>
  <si>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</si>
  <si>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</si>
  <si>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</si>
  <si>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</si>
  <si>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</si>
  <si>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</si>
  <si>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</si>
  <si>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</si>
  <si>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</si>
  <si>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</si>
  <si>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</si>
  <si>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</si>
  <si>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</si>
  <si>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</si>
  <si>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</si>
  <si>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</si>
  <si>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</si>
  <si>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</si>
  <si>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</si>
  <si>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</si>
  <si>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</si>
  <si>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</si>
  <si>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</si>
  <si>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</si>
  <si>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</si>
  <si>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</si>
  <si>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</si>
  <si>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</si>
  <si>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</si>
  <si>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</si>
  <si>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</si>
  <si>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</si>
  <si>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</si>
  <si>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</si>
  <si>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</si>
  <si>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</si>
  <si>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</si>
  <si>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</si>
  <si>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</si>
  <si>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</si>
  <si>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</si>
  <si>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</si>
  <si>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</si>
  <si>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</si>
  <si>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</si>
  <si>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</si>
  <si>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</si>
  <si>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</si>
  <si>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</si>
  <si>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</si>
  <si>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</si>
  <si>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</si>
  <si>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</si>
  <si>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</si>
  <si>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</si>
  <si>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</si>
  <si>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</si>
  <si>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</si>
  <si>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</si>
  <si>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</si>
  <si>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</si>
  <si>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</si>
  <si>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</si>
  <si>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</si>
  <si>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</si>
  <si>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</si>
  <si>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</si>
  <si>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</si>
  <si>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</si>
  <si>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</si>
  <si>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</si>
  <si>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</si>
  <si>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</si>
  <si>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</si>
  <si>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</si>
  <si>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</si>
  <si>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</si>
  <si>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</si>
  <si>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</si>
  <si>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</si>
  <si>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</si>
  <si>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</si>
  <si>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</si>
  <si>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</si>
  <si>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</si>
  <si>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</si>
  <si>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</si>
  <si>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</si>
  <si>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</si>
  <si>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</si>
  <si>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</si>
  <si>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</si>
  <si>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</si>
  <si>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</si>
  <si>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</si>
  <si>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</si>
  <si>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</si>
  <si>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</si>
  <si>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</si>
  <si>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</si>
  <si>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</si>
  <si>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</si>
  <si>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</si>
  <si>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</si>
  <si>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</si>
  <si>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</si>
  <si>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</si>
  <si>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</si>
  <si>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</si>
  <si>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</si>
  <si>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</si>
  <si>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</si>
  <si>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</si>
  <si>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</si>
  <si>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</si>
  <si>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</si>
  <si>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</si>
  <si>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</si>
  <si>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</si>
  <si>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</si>
  <si>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</si>
  <si>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</si>
  <si>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</si>
  <si>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</si>
  <si>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</si>
  <si>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</si>
  <si>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</si>
  <si>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</si>
  <si>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</si>
  <si>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</si>
  <si>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</si>
  <si>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</si>
  <si>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</si>
  <si>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</si>
  <si>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</si>
  <si>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</si>
  <si>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</si>
  <si>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</si>
  <si>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</si>
  <si>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</si>
  <si>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</si>
  <si>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</si>
  <si>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</si>
  <si>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</si>
  <si>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</si>
  <si>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</si>
  <si>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</si>
  <si>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</si>
  <si>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</si>
  <si>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</si>
  <si>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</si>
  <si>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</si>
  <si>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</si>
  <si>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</si>
  <si>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</si>
  <si>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</si>
  <si>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</si>
  <si>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</si>
  <si>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</si>
  <si>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</si>
  <si>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</si>
  <si>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</si>
  <si>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</si>
  <si>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</si>
  <si>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</si>
  <si>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</si>
  <si>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</si>
  <si>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</si>
  <si>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</si>
  <si>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</si>
  <si>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</si>
  <si>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</si>
  <si>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</si>
  <si>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</si>
  <si>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</si>
  <si>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</si>
  <si>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</si>
  <si>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</si>
  <si>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</si>
  <si>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</si>
  <si>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</si>
  <si>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</si>
  <si>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</si>
  <si>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</si>
  <si>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</si>
  <si>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</si>
  <si>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</si>
  <si>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</si>
  <si>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</si>
  <si>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</si>
  <si>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</si>
  <si>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</si>
  <si>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</si>
  <si>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</si>
  <si>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</si>
  <si>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</si>
  <si>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</si>
  <si>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</si>
  <si>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</si>
  <si>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</si>
  <si>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</si>
  <si>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</si>
  <si>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</si>
  <si>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</si>
  <si>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</si>
  <si>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</si>
  <si>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</si>
  <si>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</si>
  <si>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</si>
  <si>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</si>
  <si>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</si>
  <si>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</si>
  <si>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</si>
  <si>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</si>
  <si>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</si>
  <si>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</si>
  <si>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</si>
  <si>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</si>
  <si>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</si>
  <si>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</si>
  <si>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</si>
  <si>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</si>
  <si>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</si>
  <si>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</si>
  <si>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</si>
  <si>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</si>
  <si>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</si>
  <si>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</si>
  <si>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</si>
  <si>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</si>
  <si>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</si>
  <si>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</si>
  <si>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</si>
  <si>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</si>
  <si>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</si>
  <si>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</si>
  <si>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</si>
  <si>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</si>
  <si>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</si>
  <si>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</si>
  <si>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</si>
  <si>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</si>
  <si>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</si>
  <si>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</si>
  <si>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</si>
  <si>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</si>
  <si>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</si>
  <si>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</si>
  <si>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</si>
  <si>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</si>
  <si>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</si>
  <si>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</si>
  <si>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</si>
  <si>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</si>
  <si>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</si>
  <si>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</si>
  <si>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</si>
  <si>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</si>
  <si>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</si>
  <si>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</si>
  <si>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</si>
  <si>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</si>
  <si>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</si>
  <si>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</si>
  <si>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</si>
  <si>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</si>
  <si>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</si>
  <si>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</si>
  <si>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</si>
  <si>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</si>
  <si>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</si>
  <si>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</si>
  <si>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</si>
  <si>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</si>
  <si>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</si>
  <si>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</si>
  <si>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</si>
  <si>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</si>
  <si>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</si>
  <si>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</si>
  <si>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</si>
  <si>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</si>
  <si>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</si>
  <si>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</si>
  <si>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</si>
  <si>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</si>
  <si>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</si>
  <si>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</si>
  <si>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</si>
  <si>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</si>
  <si>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</si>
  <si>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</si>
  <si>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</si>
  <si>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</si>
  <si>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</si>
  <si>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</si>
  <si>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</si>
  <si>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</si>
  <si>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</si>
  <si>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</si>
  <si>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</si>
  <si>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</si>
  <si>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</si>
  <si>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</si>
  <si>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</si>
  <si>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</si>
  <si>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</si>
  <si>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</si>
  <si>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</si>
  <si>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</si>
  <si>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</si>
  <si>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</si>
  <si>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</si>
  <si>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</si>
  <si>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</si>
  <si>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</si>
  <si>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</si>
  <si>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</si>
  <si>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</si>
  <si>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</si>
  <si>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</si>
  <si>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</si>
  <si>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</si>
  <si>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</si>
  <si>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</si>
  <si>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</si>
  <si>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</si>
  <si>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</si>
  <si>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</si>
  <si>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</si>
  <si>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</si>
  <si>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</si>
  <si>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</si>
  <si>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</si>
  <si>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</si>
  <si>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</si>
  <si>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</si>
  <si>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</si>
  <si>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</si>
  <si>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</si>
  <si>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</si>
  <si>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</si>
  <si>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</si>
  <si>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</si>
  <si>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</si>
  <si>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</si>
  <si>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</si>
  <si>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</si>
  <si>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</si>
  <si>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</si>
  <si>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</si>
  <si>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</si>
  <si>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</si>
  <si>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</si>
  <si>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</si>
  <si>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</si>
  <si>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</si>
  <si>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</si>
  <si>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</si>
  <si>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</si>
  <si>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</si>
  <si>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</si>
  <si>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</si>
  <si>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</si>
  <si>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</si>
  <si>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</si>
  <si>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</si>
  <si>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</si>
  <si>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</si>
  <si>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</si>
  <si>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</si>
  <si>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</si>
  <si>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</si>
  <si>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</si>
  <si>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</si>
  <si>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</si>
  <si>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</si>
  <si>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</si>
  <si>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</si>
  <si>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</si>
  <si>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</si>
  <si>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</si>
  <si>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</si>
  <si>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</si>
  <si>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</si>
  <si>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</si>
  <si>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</si>
  <si>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</si>
  <si>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</si>
  <si>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</si>
  <si>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</si>
  <si>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</si>
  <si>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</si>
  <si>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</si>
  <si>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</si>
  <si>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</si>
  <si>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</si>
  <si>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</si>
  <si>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</si>
  <si>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</si>
  <si>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</si>
  <si>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</si>
  <si>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</si>
  <si>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</si>
  <si>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</si>
  <si>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</si>
  <si>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</si>
  <si>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</si>
  <si>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</si>
  <si>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</si>
  <si>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</si>
  <si>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</si>
  <si>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</si>
  <si>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</si>
  <si>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</si>
  <si>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</si>
  <si>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</si>
  <si>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</si>
  <si>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</si>
  <si>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</si>
  <si>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</si>
  <si>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</si>
  <si>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</si>
  <si>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</si>
  <si>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</si>
  <si>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</si>
  <si>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</si>
  <si>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</si>
  <si>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</si>
  <si>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</si>
  <si>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</si>
  <si>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</si>
  <si>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</si>
  <si>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</si>
  <si>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</si>
  <si>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</si>
  <si>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</si>
  <si>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</si>
  <si>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</si>
  <si>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</si>
  <si>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</si>
  <si>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</si>
  <si>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</si>
  <si>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</si>
  <si>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</si>
  <si>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</si>
  <si>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</si>
  <si>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</si>
  <si>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</si>
  <si>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</si>
  <si>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</si>
  <si>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</si>
  <si>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</si>
  <si>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</si>
  <si>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</si>
  <si>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</si>
  <si>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</si>
  <si>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</si>
  <si>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</si>
  <si>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</si>
  <si>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</si>
  <si>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</si>
  <si>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</si>
  <si>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</si>
  <si>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</si>
  <si>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</si>
  <si>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</si>
  <si>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</si>
  <si>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</si>
  <si>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</si>
  <si>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</si>
  <si>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</si>
  <si>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</si>
  <si>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</si>
  <si>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</si>
  <si>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</si>
  <si>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</si>
  <si>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</si>
  <si>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</si>
  <si>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</si>
  <si>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</si>
  <si>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</si>
  <si>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</si>
  <si>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</si>
  <si>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</si>
  <si>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</si>
  <si>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</si>
  <si>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</si>
  <si>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</si>
  <si>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</si>
  <si>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</si>
  <si>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</si>
  <si>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</si>
  <si>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</si>
  <si>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</si>
  <si>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</si>
  <si>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</si>
  <si>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</si>
  <si>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</si>
  <si>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</si>
  <si>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</si>
  <si>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</si>
  <si>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</si>
  <si>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</si>
  <si>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</si>
  <si>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</si>
  <si>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</si>
  <si>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</si>
  <si>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</si>
  <si>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</si>
  <si>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</si>
  <si>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</si>
  <si>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</si>
  <si>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</si>
  <si>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</si>
  <si>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</si>
  <si>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</si>
  <si>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</si>
  <si>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</si>
  <si>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</si>
  <si>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</si>
  <si>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</si>
  <si>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</si>
  <si>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</si>
  <si>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</si>
  <si>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</si>
  <si>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</si>
  <si>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</si>
  <si>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</si>
  <si>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</si>
  <si>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</si>
  <si>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</si>
  <si>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</si>
  <si>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</si>
  <si>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</si>
  <si>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</si>
  <si>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</si>
  <si>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</si>
  <si>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</si>
  <si>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</si>
  <si>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</si>
  <si>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</si>
  <si>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</si>
  <si>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</si>
  <si>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</si>
  <si>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</si>
  <si>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</si>
  <si>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</si>
  <si>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</si>
  <si>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</si>
  <si>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</si>
  <si>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</si>
  <si>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</si>
  <si>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</si>
  <si>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</si>
  <si>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</si>
  <si>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</si>
  <si>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</si>
  <si>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</si>
  <si>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</si>
  <si>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</si>
  <si>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</si>
  <si>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</si>
  <si>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</si>
  <si>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</si>
  <si>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</si>
  <si>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</si>
  <si>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</si>
  <si>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</si>
  <si>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</si>
  <si>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</si>
  <si>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</si>
  <si>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</si>
  <si>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</si>
  <si>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</si>
  <si>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</si>
  <si>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</si>
  <si>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</si>
  <si>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</si>
  <si>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</si>
  <si>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</si>
  <si>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</si>
  <si>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</si>
  <si>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</si>
  <si>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</si>
  <si>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</si>
  <si>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</si>
  <si>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</si>
  <si>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</si>
  <si>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</si>
  <si>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</si>
  <si>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</si>
  <si>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</si>
  <si>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</si>
  <si>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</si>
  <si>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</si>
  <si>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</si>
  <si>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</si>
  <si>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</si>
  <si>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</si>
  <si>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</si>
  <si>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</si>
  <si>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</si>
  <si>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</si>
  <si>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</si>
  <si>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</si>
  <si>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</si>
  <si>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</si>
  <si>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</si>
  <si>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</si>
  <si>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</si>
  <si>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</si>
  <si>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</si>
  <si>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</si>
  <si>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</si>
  <si>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</si>
  <si>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</si>
  <si>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</si>
  <si>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</si>
  <si>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</si>
  <si>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</si>
  <si>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</si>
  <si>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</si>
  <si>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</si>
  <si>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</si>
  <si>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</si>
  <si>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</si>
  <si>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</si>
  <si>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</si>
  <si>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</si>
  <si>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</si>
  <si>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</si>
  <si>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</si>
  <si>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</si>
  <si>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</si>
  <si>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</si>
  <si>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</si>
  <si>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</si>
  <si>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</si>
  <si>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</si>
  <si>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</si>
  <si>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</si>
  <si>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</si>
  <si>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</si>
  <si>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</si>
  <si>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</si>
  <si>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</si>
  <si>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</si>
  <si>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</si>
  <si>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</si>
  <si>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</si>
  <si>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</si>
  <si>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</si>
  <si>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</si>
  <si>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</si>
  <si>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</si>
  <si>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</si>
  <si>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</si>
  <si>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</si>
  <si>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</si>
  <si>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</si>
  <si>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</si>
  <si>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</si>
  <si>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</si>
  <si>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</si>
  <si>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</si>
  <si>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</si>
  <si>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</si>
  <si>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</si>
  <si>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</si>
  <si>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</si>
  <si>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</si>
  <si>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</si>
  <si>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</si>
  <si>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</si>
  <si>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</si>
  <si>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</si>
  <si>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</si>
  <si>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</si>
  <si>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</si>
  <si>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</si>
  <si>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</si>
  <si>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</si>
  <si>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</si>
  <si>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</si>
  <si>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</si>
  <si>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</si>
  <si>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</si>
  <si>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</si>
  <si>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</si>
  <si>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</si>
  <si>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</si>
  <si>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</si>
  <si>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</si>
  <si>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</si>
  <si>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</si>
  <si>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</si>
  <si>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</si>
  <si>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</si>
  <si>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</si>
  <si>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</si>
  <si>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</si>
  <si>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</si>
  <si>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</si>
  <si>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</si>
  <si>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</si>
  <si>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</si>
  <si>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</si>
  <si>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</si>
  <si>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</si>
  <si>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</si>
  <si>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</si>
  <si>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</si>
  <si>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</si>
  <si>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</si>
  <si>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</si>
  <si>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</si>
  <si>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</si>
  <si>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</si>
  <si>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</si>
  <si>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</si>
  <si>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</si>
  <si>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</si>
  <si>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</si>
  <si>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</si>
  <si>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</si>
  <si>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</si>
  <si>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</si>
  <si>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</si>
  <si>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</si>
  <si>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</si>
  <si>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</si>
  <si>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</si>
  <si>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</si>
  <si>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</si>
  <si>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</si>
  <si>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</si>
  <si>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</si>
  <si>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</si>
  <si>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</si>
  <si>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</si>
  <si>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</si>
  <si>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</si>
  <si>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</si>
  <si>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</si>
  <si>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</si>
  <si>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</si>
  <si>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</si>
  <si>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</si>
  <si>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</si>
  <si>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</si>
  <si>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</si>
  <si>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</si>
  <si>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</si>
  <si>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</si>
  <si>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</si>
  <si>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</si>
  <si>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</si>
  <si>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</si>
  <si>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</si>
  <si>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</si>
  <si>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</si>
  <si>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</si>
  <si>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</si>
  <si>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</si>
  <si>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</si>
  <si>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</si>
  <si>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</si>
  <si>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</si>
  <si>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</si>
  <si>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</si>
  <si>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</si>
  <si>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</si>
  <si>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</si>
  <si>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</si>
  <si>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</si>
  <si>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</si>
  <si>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</si>
  <si>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</si>
  <si>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</si>
  <si>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</si>
  <si>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</si>
  <si>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</si>
  <si>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</si>
  <si>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</si>
  <si>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</si>
  <si>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</si>
  <si>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</si>
  <si>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</si>
  <si>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</si>
  <si>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</si>
  <si>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</si>
  <si>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</si>
  <si>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</si>
  <si>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</si>
  <si>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</si>
  <si>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</si>
  <si>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</si>
  <si>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</si>
  <si>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</si>
  <si>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</si>
  <si>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</si>
  <si>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</si>
  <si>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</si>
  <si>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</si>
  <si>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</si>
  <si>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</si>
  <si>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</si>
  <si>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</si>
  <si>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</si>
  <si>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</si>
  <si>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</si>
  <si>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</si>
  <si>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</si>
  <si>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</si>
  <si>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</si>
  <si>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</si>
  <si>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</si>
  <si>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</si>
  <si>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</si>
  <si>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</si>
  <si>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</si>
  <si>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</si>
  <si>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</si>
  <si>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</si>
  <si>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</si>
  <si>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</si>
  <si>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</si>
  <si>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</si>
  <si>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</si>
  <si>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</si>
  <si>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</si>
  <si>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</si>
  <si>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</si>
  <si>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</si>
  <si>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</si>
  <si>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</si>
  <si>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</si>
  <si>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</si>
  <si>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</si>
  <si>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</si>
  <si>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</si>
  <si>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</si>
  <si>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</si>
  <si>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</si>
  <si>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</si>
  <si>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</si>
  <si>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</si>
  <si>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</si>
  <si>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</si>
  <si>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</si>
  <si>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</si>
  <si>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</si>
  <si>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</si>
  <si>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</si>
  <si>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</si>
  <si>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</si>
  <si>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</si>
  <si>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</si>
  <si>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</si>
  <si>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</si>
  <si>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</si>
  <si>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</si>
  <si>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</si>
  <si>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</si>
  <si>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</si>
  <si>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</si>
  <si>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</si>
  <si>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</si>
  <si>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</si>
  <si>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</si>
  <si>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</si>
  <si>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</si>
  <si>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</si>
  <si>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</si>
  <si>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</si>
  <si>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</si>
  <si>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</si>
  <si>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</si>
  <si>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</si>
  <si>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</si>
  <si>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</si>
  <si>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</si>
  <si>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</si>
  <si>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</si>
  <si>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</si>
  <si>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</si>
  <si>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</si>
  <si>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</si>
  <si>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</si>
  <si>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</si>
  <si>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</si>
  <si>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</si>
  <si>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</si>
  <si>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</si>
  <si>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</si>
  <si>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</si>
  <si>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</si>
  <si>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</si>
  <si>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</si>
  <si>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</si>
  <si>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</si>
  <si>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</si>
  <si>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</si>
  <si>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</si>
  <si>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</si>
  <si>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</si>
  <si>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</si>
  <si>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</si>
  <si>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</si>
  <si>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</si>
  <si>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</si>
  <si>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</si>
  <si>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</si>
  <si>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</si>
  <si>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</si>
  <si>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</si>
  <si>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</si>
  <si>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</si>
  <si>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</si>
  <si>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</si>
  <si>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</si>
  <si>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</si>
  <si>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</si>
  <si>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</si>
  <si>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</si>
  <si>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</si>
  <si>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</si>
  <si>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</si>
  <si>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</si>
  <si>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</si>
  <si>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</si>
  <si>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</si>
  <si>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</si>
  <si>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</si>
  <si>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</si>
  <si>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</si>
  <si>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</si>
  <si>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</si>
  <si>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</si>
  <si>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</si>
  <si>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</si>
  <si>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</si>
  <si>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</si>
  <si>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</si>
  <si>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</si>
  <si>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</si>
  <si>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</si>
  <si>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</si>
  <si>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</si>
  <si>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</si>
  <si>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</si>
  <si>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</si>
  <si>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</si>
  <si>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</si>
  <si>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</si>
  <si>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</si>
  <si>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</si>
  <si>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</si>
  <si>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</si>
  <si>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</si>
  <si>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</si>
  <si>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</si>
  <si>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</si>
  <si>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</si>
  <si>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</si>
  <si>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</si>
  <si>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</si>
  <si>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</si>
  <si>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</si>
  <si>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</si>
  <si>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</si>
  <si>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</si>
  <si>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</si>
  <si>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</si>
  <si>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</si>
  <si>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</si>
  <si>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</si>
  <si>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</si>
  <si>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</si>
  <si>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</si>
  <si>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</si>
  <si>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</si>
  <si>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</si>
  <si>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</si>
  <si>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</si>
  <si>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</si>
  <si>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</si>
  <si>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</si>
  <si>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</si>
  <si>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</si>
  <si>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</si>
  <si>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</si>
  <si>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</si>
  <si>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</si>
  <si>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</si>
  <si>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</si>
  <si>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</si>
  <si>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</si>
  <si>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</si>
  <si>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</si>
  <si>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</si>
  <si>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</si>
  <si>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</si>
  <si>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</si>
  <si>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</si>
  <si>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</si>
  <si>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</si>
  <si>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</si>
  <si>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</si>
  <si>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</si>
  <si>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</si>
  <si>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</si>
  <si>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</si>
  <si>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</si>
  <si>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</si>
  <si>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</si>
  <si>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</si>
  <si>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</si>
  <si>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</si>
  <si>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</si>
  <si>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</si>
  <si>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</si>
  <si>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</si>
  <si>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</si>
  <si>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</si>
  <si>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</si>
  <si>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</si>
  <si>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</si>
  <si>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</si>
  <si>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</si>
  <si>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</si>
  <si>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</si>
  <si>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</si>
  <si>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</si>
  <si>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</si>
  <si>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</si>
  <si>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</si>
  <si>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</si>
  <si>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</si>
  <si>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</si>
  <si>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</si>
  <si>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</si>
  <si>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</si>
  <si>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</si>
  <si>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</si>
  <si>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</si>
  <si>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</si>
  <si>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</si>
  <si>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</si>
  <si>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</si>
  <si>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</si>
  <si>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</si>
  <si>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</si>
  <si>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</si>
  <si>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</si>
  <si>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</si>
  <si>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</si>
  <si>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</si>
  <si>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</si>
  <si>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</si>
  <si>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</si>
  <si>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</si>
  <si>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</si>
  <si>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</si>
  <si>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</si>
  <si>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</si>
  <si>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</si>
  <si>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</si>
  <si>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</si>
  <si>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</si>
  <si>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</si>
  <si>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</si>
  <si>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</si>
  <si>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</si>
  <si>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</si>
  <si>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</si>
  <si>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</si>
  <si>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</si>
  <si>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</si>
  <si>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</si>
  <si>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</si>
  <si>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</si>
  <si>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</si>
  <si>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</si>
  <si>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</si>
  <si>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</si>
  <si>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</si>
  <si>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</si>
  <si>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</si>
  <si>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</si>
  <si>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</si>
  <si>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</si>
  <si>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</si>
  <si>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</si>
  <si>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</si>
  <si>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</si>
  <si>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</si>
  <si>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</si>
  <si>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</si>
  <si>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</si>
  <si>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</si>
  <si>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</si>
  <si>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</si>
  <si>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</si>
  <si>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</si>
  <si>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</si>
  <si>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</si>
  <si>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</si>
  <si>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</si>
  <si>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</si>
  <si>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</si>
  <si>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</si>
  <si>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</si>
  <si>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</si>
  <si>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</si>
  <si>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</si>
  <si>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</si>
  <si>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</si>
  <si>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</si>
  <si>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</si>
  <si>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</si>
  <si>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</si>
  <si>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</si>
  <si>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</si>
  <si>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</si>
  <si>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</si>
  <si>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</si>
  <si>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</si>
  <si>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</si>
  <si>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</si>
  <si>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</si>
  <si>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</si>
  <si>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</si>
  <si>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</si>
  <si>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</si>
  <si>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</si>
  <si>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</si>
  <si>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</si>
  <si>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</si>
  <si>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</si>
  <si>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</si>
  <si>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</si>
  <si>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</si>
  <si>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</si>
  <si>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</si>
  <si>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</si>
  <si>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</si>
  <si>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</si>
  <si>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</si>
  <si>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</si>
  <si>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</si>
  <si>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</si>
  <si>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</si>
  <si>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</si>
  <si>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</si>
  <si>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</si>
  <si>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</si>
  <si>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</si>
  <si>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</si>
  <si>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</si>
  <si>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</si>
  <si>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</si>
  <si>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</si>
  <si>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</si>
  <si>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</si>
  <si>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</si>
  <si>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</si>
  <si>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</si>
  <si>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</si>
  <si>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</si>
  <si>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</si>
  <si>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</si>
  <si>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</si>
  <si>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</si>
  <si>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</si>
  <si>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</si>
  <si>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</si>
  <si>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</si>
  <si>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</si>
  <si>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</si>
  <si>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</si>
  <si>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</si>
  <si>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</si>
  <si>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</si>
  <si>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</si>
  <si>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</si>
  <si>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</si>
  <si>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</si>
  <si>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</si>
  <si>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</si>
  <si>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</si>
  <si>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</si>
  <si>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</si>
  <si>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</si>
  <si>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</si>
  <si>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</si>
  <si>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</si>
  <si>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</si>
  <si>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</si>
  <si>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</si>
  <si>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</si>
  <si>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</si>
  <si>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</si>
  <si>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</si>
  <si>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</si>
  <si>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</si>
  <si>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</si>
  <si>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</si>
  <si>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</si>
  <si>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</si>
  <si>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</si>
  <si>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</si>
  <si>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</si>
  <si>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</si>
  <si>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</si>
  <si>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</si>
  <si>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</si>
  <si>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</si>
  <si>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</si>
  <si>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</si>
  <si>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</si>
  <si>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</si>
  <si>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</si>
  <si>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</si>
  <si>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</si>
  <si>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</si>
  <si>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</si>
  <si>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</si>
  <si>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</si>
  <si>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</si>
  <si>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</si>
  <si>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</si>
  <si>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</si>
  <si>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</si>
  <si>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</si>
  <si>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</si>
  <si>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</si>
  <si>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</si>
  <si>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</si>
  <si>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</si>
  <si>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</si>
  <si>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</si>
  <si>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</si>
  <si>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</si>
  <si>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</si>
  <si>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</si>
  <si>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</si>
  <si>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</si>
  <si>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</si>
  <si>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</si>
  <si>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</si>
  <si>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</si>
  <si>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</si>
  <si>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</si>
  <si>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</si>
  <si>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</si>
  <si>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</si>
  <si>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</si>
  <si>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</si>
  <si>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</si>
  <si>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</si>
  <si>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</si>
  <si>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</si>
  <si>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</si>
  <si>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</si>
  <si>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</si>
  <si>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</si>
  <si>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</si>
  <si>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</si>
  <si>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</si>
  <si>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</si>
  <si>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</si>
  <si>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</si>
  <si>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</si>
  <si>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</si>
  <si>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</si>
  <si>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</si>
  <si>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</si>
  <si>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</si>
  <si>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</si>
  <si>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</si>
  <si>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</si>
  <si>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</si>
  <si>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</si>
  <si>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</si>
  <si>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</si>
  <si>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</si>
  <si>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</si>
  <si>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</si>
  <si>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</si>
  <si>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</si>
  <si>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</si>
  <si>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</si>
  <si>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</si>
  <si>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</si>
  <si>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</si>
  <si>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</si>
  <si>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</si>
  <si>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</si>
  <si>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</si>
  <si>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</si>
  <si>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</si>
  <si>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</si>
  <si>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</si>
  <si>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</si>
  <si>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</si>
  <si>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</si>
  <si>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</si>
  <si>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</si>
  <si>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</si>
  <si>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</si>
  <si>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</si>
  <si>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</si>
  <si>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</si>
  <si>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</si>
  <si>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</si>
  <si>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</si>
  <si>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</si>
  <si>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</si>
  <si>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</si>
  <si>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</si>
  <si>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</si>
  <si>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</si>
  <si>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</si>
  <si>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</si>
  <si>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</si>
  <si>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</si>
  <si>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</si>
  <si>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</si>
  <si>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</si>
  <si>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</si>
  <si>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</si>
  <si>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</si>
  <si>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</si>
  <si>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</si>
  <si>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</si>
  <si>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</si>
  <si>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</si>
  <si>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</si>
  <si>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</si>
  <si>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</si>
  <si>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</si>
  <si>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</si>
  <si>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</si>
  <si>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</si>
  <si>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</si>
  <si>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</si>
  <si>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</si>
  <si>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</si>
  <si>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</si>
  <si>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</si>
  <si>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</si>
  <si>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</si>
  <si>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</si>
  <si>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</si>
  <si>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</si>
  <si>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</si>
  <si>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</si>
  <si>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</si>
  <si>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</si>
  <si>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</si>
  <si>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</si>
  <si>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</si>
  <si>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</si>
  <si>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</si>
  <si>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</si>
  <si>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</si>
  <si>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</si>
  <si>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</si>
  <si>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</si>
  <si>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</si>
  <si>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</si>
  <si>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</si>
  <si>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</si>
  <si>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</si>
  <si>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</si>
  <si>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</si>
  <si>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</si>
  <si>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</si>
  <si>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</si>
  <si>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</si>
  <si>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</si>
  <si>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</si>
  <si>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</si>
  <si>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</si>
  <si>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</si>
  <si>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</si>
  <si>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</si>
  <si>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</si>
  <si>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</si>
  <si>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</si>
  <si>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</si>
  <si>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</si>
  <si>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</si>
  <si>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</si>
  <si>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</si>
  <si>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</si>
  <si>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</si>
  <si>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</si>
  <si>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</si>
  <si>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</si>
  <si>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</si>
  <si>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</si>
  <si>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</si>
  <si>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</si>
  <si>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</si>
  <si>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</si>
  <si>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</si>
  <si>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</si>
  <si>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</si>
  <si>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</si>
  <si>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</si>
  <si>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</si>
  <si>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</si>
  <si>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</si>
  <si>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</si>
  <si>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</si>
  <si>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</si>
  <si>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</si>
  <si>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</si>
  <si>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</si>
  <si>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</si>
  <si>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</si>
  <si>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</si>
  <si>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</si>
  <si>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</si>
  <si>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</si>
  <si>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</si>
  <si>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</si>
  <si>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</si>
  <si>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</si>
  <si>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</si>
  <si>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</si>
  <si>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</si>
  <si>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</si>
  <si>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</si>
  <si>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</si>
  <si>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</si>
  <si>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</si>
  <si>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</si>
  <si>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</si>
  <si>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</si>
  <si>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</si>
  <si>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</si>
  <si>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</si>
  <si>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</si>
  <si>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</si>
  <si>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</si>
  <si>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</si>
  <si>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</si>
  <si>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</si>
  <si>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</si>
  <si>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</si>
  <si>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</si>
  <si>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</si>
  <si>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</si>
  <si>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</si>
  <si>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</si>
  <si>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</si>
  <si>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</si>
  <si>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</si>
  <si>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</si>
  <si>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</si>
  <si>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</si>
  <si>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</si>
  <si>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</si>
  <si>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</si>
  <si>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</si>
  <si>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</si>
  <si>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</si>
  <si>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</si>
  <si>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</si>
  <si>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</si>
  <si>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</si>
  <si>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</si>
  <si>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</si>
  <si>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</si>
  <si>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</si>
  <si>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</si>
  <si>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</si>
  <si>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</si>
  <si>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</si>
  <si>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</si>
  <si>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</si>
  <si>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</si>
  <si>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</si>
  <si>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</si>
  <si>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</si>
  <si>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</si>
  <si>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</si>
  <si>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</si>
  <si>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</si>
  <si>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</si>
  <si>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</si>
  <si>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</si>
  <si>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</si>
  <si>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</si>
  <si>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</si>
  <si>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</si>
  <si>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</si>
  <si>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</si>
  <si>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</si>
  <si>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</si>
  <si>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</si>
  <si>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</si>
  <si>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</si>
  <si>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</si>
  <si>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</si>
  <si>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</si>
  <si>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</si>
  <si>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</si>
  <si>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</si>
  <si>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</si>
  <si>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</si>
  <si>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</si>
  <si>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</si>
  <si>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</si>
  <si>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</si>
  <si>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</si>
  <si>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</si>
  <si>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</si>
  <si>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</si>
  <si>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</si>
  <si>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</si>
  <si>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</si>
  <si>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</si>
  <si>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</si>
  <si>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</si>
  <si>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</si>
  <si>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</si>
  <si>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</si>
  <si>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</si>
  <si>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</si>
  <si>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</si>
  <si>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</si>
  <si>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</si>
  <si>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</si>
  <si>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</si>
  <si>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</si>
  <si>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</si>
  <si>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</si>
  <si>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</si>
  <si>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</si>
  <si>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</si>
  <si>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</si>
  <si>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</si>
  <si>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</si>
  <si>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</si>
  <si>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</si>
  <si>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</si>
  <si>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</si>
  <si>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</si>
  <si>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</si>
  <si>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</si>
  <si>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</si>
  <si>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</si>
  <si>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</si>
  <si>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</si>
  <si>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</si>
  <si>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</si>
  <si>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</si>
  <si>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</si>
  <si>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</si>
  <si>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</si>
  <si>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</si>
  <si>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</si>
  <si>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</si>
  <si>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</si>
  <si>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</si>
  <si>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</si>
  <si>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</si>
  <si>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</si>
  <si>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</si>
  <si>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</si>
  <si>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</si>
  <si>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</si>
  <si>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</si>
  <si>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</si>
  <si>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</si>
  <si>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</si>
  <si>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</si>
  <si>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</si>
  <si>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</si>
  <si>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</si>
  <si>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</si>
  <si>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</si>
  <si>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</si>
  <si>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</si>
  <si>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</si>
  <si>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</si>
  <si>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</si>
  <si>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</si>
  <si>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</si>
  <si>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</si>
  <si>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</si>
  <si>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</si>
  <si>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</si>
  <si>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</si>
  <si>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</si>
  <si>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</si>
  <si>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</si>
  <si>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</si>
  <si>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</si>
  <si>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</si>
  <si>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</si>
  <si>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</si>
  <si>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</si>
  <si>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</si>
  <si>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</si>
  <si>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</si>
  <si>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</si>
  <si>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</si>
  <si>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</si>
  <si>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</si>
  <si>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</si>
  <si>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</si>
  <si>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</si>
  <si>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</si>
  <si>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</si>
  <si>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</si>
  <si>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</si>
  <si>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</si>
  <si>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</si>
  <si>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</si>
  <si>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</si>
  <si>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</si>
  <si>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</si>
  <si>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</si>
  <si>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</si>
  <si>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</si>
  <si>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</si>
  <si>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</si>
  <si>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</si>
  <si>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</si>
  <si>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</si>
  <si>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</si>
  <si>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</si>
  <si>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</si>
  <si>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</si>
  <si>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</si>
  <si>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</si>
  <si>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</si>
  <si>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</si>
  <si>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</si>
  <si>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</si>
  <si>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</si>
  <si>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</si>
  <si>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</si>
  <si>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</si>
  <si>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</si>
  <si>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</si>
  <si>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</si>
  <si>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</si>
  <si>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</si>
  <si>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</si>
  <si>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</si>
  <si>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</si>
  <si>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</si>
  <si>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</si>
  <si>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</si>
  <si>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</si>
  <si>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</si>
  <si>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</si>
  <si>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</si>
  <si>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</si>
  <si>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</si>
  <si>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</si>
  <si>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</si>
  <si>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</si>
  <si>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</si>
  <si>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</si>
  <si>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</si>
  <si>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</si>
  <si>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</si>
  <si>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</si>
  <si>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</si>
  <si>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</si>
  <si>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</si>
  <si>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</si>
  <si>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</si>
  <si>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</si>
  <si>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</si>
  <si>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</si>
  <si>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</si>
  <si>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</si>
  <si>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</si>
  <si>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</si>
  <si>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</si>
  <si>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</si>
  <si>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</si>
  <si>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</si>
  <si>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</si>
  <si>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</si>
  <si>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</si>
  <si>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</si>
  <si>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</si>
  <si>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</si>
  <si>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</si>
  <si>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</si>
  <si>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</si>
  <si>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</si>
  <si>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</si>
  <si>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</si>
  <si>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</si>
  <si>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</si>
  <si>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</si>
  <si>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</si>
  <si>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</si>
  <si>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</si>
  <si>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</si>
  <si>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</si>
  <si>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</si>
  <si>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</si>
  <si>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</si>
  <si>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</si>
  <si>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</si>
  <si>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</si>
  <si>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</si>
  <si>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</si>
  <si>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</si>
  <si>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</si>
  <si>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</si>
  <si>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</si>
  <si>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</si>
  <si>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</si>
  <si>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</si>
  <si>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</si>
  <si>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</si>
  <si>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</si>
  <si>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</si>
  <si>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</si>
  <si>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</si>
  <si>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</si>
  <si>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</si>
  <si>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</si>
  <si>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</si>
  <si>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</si>
  <si>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</si>
  <si>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</si>
  <si>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</si>
  <si>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</si>
  <si>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</si>
  <si>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</si>
  <si>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</si>
  <si>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</si>
  <si>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</si>
  <si>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</si>
  <si>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</si>
  <si>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</si>
  <si>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</si>
  <si>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</si>
  <si>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</si>
  <si>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</si>
  <si>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</si>
  <si>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</si>
  <si>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</si>
  <si>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</si>
  <si>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</si>
  <si>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</si>
  <si>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</si>
  <si>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</si>
  <si>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</si>
  <si>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</si>
  <si>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</si>
  <si>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</si>
  <si>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</si>
  <si>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</si>
  <si>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</si>
  <si>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</si>
  <si>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</si>
  <si>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</si>
  <si>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</si>
  <si>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</si>
  <si>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</si>
  <si>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</si>
  <si>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</si>
  <si>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</si>
  <si>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</si>
  <si>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</si>
  <si>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</si>
  <si>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</si>
  <si>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</si>
  <si>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</si>
  <si>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</si>
  <si>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</si>
  <si>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</si>
  <si>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</si>
  <si>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</si>
  <si>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</si>
  <si>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</si>
  <si>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</si>
  <si>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</si>
  <si>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</si>
  <si>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</si>
  <si>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</si>
  <si>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</si>
  <si>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</si>
  <si>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</si>
  <si>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</si>
  <si>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</si>
  <si>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</si>
  <si>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</si>
  <si>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</si>
  <si>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</si>
  <si>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</si>
  <si>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</si>
  <si>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</si>
  <si>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</si>
  <si>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</si>
  <si>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</si>
  <si>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</si>
  <si>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</si>
  <si>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</si>
  <si>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</si>
  <si>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</si>
  <si>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</si>
  <si>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</si>
  <si>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</si>
  <si>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</si>
  <si>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</si>
  <si>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</si>
  <si>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</si>
  <si>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</si>
  <si>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</si>
  <si>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</si>
  <si>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</si>
  <si>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</si>
  <si>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</si>
  <si>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</si>
  <si>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</si>
  <si>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</si>
  <si>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</si>
  <si>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</si>
  <si>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</si>
  <si>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</si>
  <si>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</si>
  <si>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</si>
  <si>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</si>
  <si>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</si>
  <si>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</si>
  <si>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</si>
  <si>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</si>
  <si>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</si>
  <si>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</si>
  <si>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</si>
  <si>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</si>
  <si>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</si>
  <si>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</si>
  <si>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</si>
  <si>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</si>
  <si>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</si>
  <si>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</si>
  <si>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</si>
  <si>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</si>
  <si>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</si>
  <si>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</si>
  <si>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</si>
  <si>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</si>
  <si>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</si>
  <si>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</si>
  <si>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</si>
  <si>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</si>
  <si>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</si>
  <si>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</si>
  <si>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</si>
  <si>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</si>
  <si>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</si>
  <si>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</si>
  <si>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</si>
  <si>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</si>
  <si>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</si>
  <si>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</si>
  <si>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</si>
  <si>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</si>
  <si>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</si>
  <si>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</si>
  <si>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</si>
  <si>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</si>
  <si>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</si>
  <si>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</si>
  <si>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</si>
  <si>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</si>
  <si>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</si>
  <si>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</si>
  <si>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</si>
  <si>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</si>
  <si>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</si>
  <si>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</si>
  <si>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</si>
  <si>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</si>
  <si>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</si>
  <si>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</si>
  <si>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</si>
  <si>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</si>
  <si>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</si>
  <si>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</si>
  <si>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</si>
  <si>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</si>
  <si>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</si>
  <si>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</si>
  <si>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</si>
  <si>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</si>
  <si>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</si>
  <si>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</si>
  <si>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</si>
  <si>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</si>
  <si>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</si>
  <si>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</si>
  <si>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</si>
  <si>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</si>
  <si>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</si>
  <si>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</si>
  <si>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</si>
  <si>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</si>
  <si>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</si>
  <si>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</si>
  <si>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</si>
  <si>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</si>
  <si>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</si>
  <si>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</si>
  <si>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</si>
  <si>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</si>
  <si>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</si>
  <si>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</si>
  <si>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</si>
  <si>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</si>
  <si>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</si>
  <si>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</si>
  <si>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</si>
  <si>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</si>
  <si>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</si>
  <si>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</si>
  <si>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</si>
  <si>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</si>
  <si>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</si>
  <si>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</si>
  <si>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</si>
  <si>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</si>
  <si>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</si>
  <si>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</si>
  <si>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</si>
  <si>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</si>
  <si>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</si>
  <si>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</si>
  <si>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</si>
  <si>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</si>
  <si>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</si>
  <si>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</si>
  <si>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</si>
  <si>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</si>
  <si>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</si>
  <si>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</si>
  <si>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</si>
  <si>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</si>
  <si>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</si>
  <si>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</si>
  <si>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</si>
  <si>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</si>
  <si>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</si>
  <si>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</si>
  <si>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</si>
  <si>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</si>
  <si>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</si>
  <si>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</si>
  <si>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</si>
  <si>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</si>
  <si>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</si>
  <si>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</si>
  <si>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</si>
  <si>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</si>
  <si>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</si>
  <si>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</si>
  <si>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</si>
  <si>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</si>
  <si>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</si>
  <si>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</si>
  <si>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</si>
  <si>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</si>
  <si>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</si>
  <si>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</si>
  <si>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</si>
  <si>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</si>
  <si>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</si>
  <si>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</si>
  <si>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</si>
  <si>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</si>
  <si>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</si>
  <si>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</si>
  <si>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</si>
  <si>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</si>
  <si>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</si>
  <si>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</si>
  <si>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</si>
  <si>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</si>
  <si>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</si>
  <si>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</si>
  <si>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</si>
  <si>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</si>
  <si>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</si>
  <si>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</si>
  <si>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</si>
  <si>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</si>
  <si>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</si>
  <si>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</si>
  <si>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</si>
  <si>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</si>
  <si>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</si>
  <si>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</si>
  <si>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</si>
  <si>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</si>
  <si>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</si>
  <si>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</si>
  <si>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</si>
  <si>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</si>
  <si>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</si>
  <si>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</si>
  <si>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</si>
  <si>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</si>
  <si>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</si>
  <si>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</si>
  <si>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</si>
  <si>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</si>
  <si>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</si>
  <si>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</si>
  <si>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</si>
  <si>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</si>
  <si>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</si>
  <si>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</si>
  <si>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</si>
  <si>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</si>
  <si>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</si>
  <si>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</si>
  <si>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</si>
  <si>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</si>
  <si>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</si>
  <si>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</si>
  <si>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</si>
  <si>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</si>
  <si>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</si>
  <si>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</si>
  <si>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</si>
  <si>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</si>
  <si>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</si>
  <si>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</si>
  <si>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</si>
  <si>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</si>
  <si>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</si>
  <si>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</si>
  <si>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</si>
  <si>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</si>
  <si>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</si>
  <si>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</si>
  <si>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</si>
  <si>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</si>
  <si>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</si>
  <si>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</si>
  <si>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</si>
  <si>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</si>
  <si>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</si>
  <si>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</si>
  <si>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</si>
  <si>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</si>
  <si>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</si>
  <si>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</si>
  <si>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</si>
  <si>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</si>
  <si>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</si>
  <si>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</si>
  <si>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</si>
  <si>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</si>
  <si>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</si>
  <si>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</si>
  <si>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</si>
  <si>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</si>
  <si>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</si>
  <si>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</si>
  <si>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</si>
  <si>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</si>
  <si>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</si>
  <si>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</si>
  <si>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</si>
  <si>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</si>
  <si>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</si>
  <si>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</si>
  <si>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</si>
  <si>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</si>
  <si>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</si>
  <si>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</si>
  <si>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</si>
  <si>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</si>
  <si>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</si>
  <si>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</si>
  <si>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</si>
  <si>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</si>
  <si>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</si>
  <si>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</si>
  <si>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</si>
  <si>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</si>
  <si>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</si>
  <si>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</si>
  <si>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</si>
  <si>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</si>
  <si>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</si>
  <si>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</si>
  <si>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</si>
  <si>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</si>
  <si>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</si>
  <si>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</si>
  <si>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</si>
  <si>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</si>
  <si>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</si>
  <si>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</si>
  <si>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</si>
  <si>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</si>
  <si>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</si>
  <si>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</si>
  <si>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</si>
  <si>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</si>
  <si>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</si>
  <si>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</si>
  <si>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</si>
  <si>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</si>
  <si>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</si>
  <si>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</si>
  <si>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</si>
  <si>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</si>
  <si>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</si>
  <si>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</si>
  <si>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</si>
  <si>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</si>
  <si>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</si>
  <si>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</si>
  <si>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</si>
  <si>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</si>
  <si>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</si>
  <si>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</si>
  <si>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</si>
  <si>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</si>
  <si>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</si>
  <si>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</si>
  <si>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</si>
  <si>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</si>
  <si>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</si>
  <si>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</si>
  <si>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</si>
  <si>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</si>
  <si>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</si>
  <si>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</si>
  <si>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</si>
  <si>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</si>
  <si>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</si>
  <si>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</si>
  <si>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</si>
  <si>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</si>
  <si>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</si>
  <si>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</si>
  <si>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</si>
  <si>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</si>
  <si>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</si>
  <si>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</si>
  <si>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</si>
  <si>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</si>
  <si>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</si>
  <si>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</si>
  <si>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</si>
  <si>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</si>
  <si>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</si>
  <si>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</si>
  <si>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</si>
  <si>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</si>
  <si>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</si>
  <si>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</si>
  <si>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</si>
  <si>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</si>
  <si>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</si>
  <si>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</si>
  <si>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</si>
  <si>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</si>
  <si>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</si>
  <si>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</si>
  <si>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</si>
  <si>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</si>
  <si>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</si>
  <si>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</si>
  <si>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</si>
  <si>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</si>
  <si>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</si>
  <si>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</si>
  <si>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</si>
  <si>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</si>
  <si>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</si>
  <si>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</si>
  <si>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</si>
  <si>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</si>
  <si>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</si>
  <si>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</si>
  <si>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</si>
  <si>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</si>
  <si>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</si>
  <si>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</si>
  <si>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</si>
  <si>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</si>
  <si>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</si>
  <si>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</si>
  <si>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</si>
  <si>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</si>
  <si>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</si>
  <si>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</si>
  <si>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</si>
  <si>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</si>
  <si>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</si>
  <si>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</si>
  <si>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</si>
  <si>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</si>
  <si>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</si>
  <si>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</si>
  <si>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</si>
  <si>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</si>
  <si>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</si>
  <si>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</si>
  <si>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</si>
  <si>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</si>
  <si>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</si>
  <si>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</si>
  <si>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</si>
  <si>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</si>
  <si>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</si>
  <si>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</si>
  <si>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</si>
  <si>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</si>
  <si>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</si>
  <si>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</si>
  <si>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</si>
  <si>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</si>
  <si>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</si>
  <si>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</si>
  <si>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</si>
  <si>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</si>
  <si>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</si>
  <si>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</si>
  <si>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</si>
  <si>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</si>
  <si>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</si>
  <si>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</si>
  <si>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</si>
  <si>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</si>
  <si>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</si>
  <si>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</si>
  <si>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</si>
  <si>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</si>
  <si>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</si>
  <si>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</si>
  <si>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</si>
  <si>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</si>
  <si>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</si>
  <si>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</si>
  <si>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</si>
  <si>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</si>
  <si>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</si>
  <si>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</si>
  <si>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</si>
  <si>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</si>
  <si>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</si>
  <si>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</si>
  <si>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</si>
  <si>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</si>
  <si>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</si>
  <si>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</si>
  <si>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</si>
  <si>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</si>
  <si>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</si>
  <si>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</si>
  <si>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</si>
  <si>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</si>
  <si>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</si>
  <si>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</si>
  <si>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</si>
  <si>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</si>
  <si>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</si>
  <si>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</si>
  <si>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</si>
  <si>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</si>
  <si>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</si>
  <si>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</si>
  <si>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</si>
  <si>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</si>
  <si>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</si>
  <si>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</si>
  <si>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</si>
  <si>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</si>
  <si>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</si>
  <si>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</si>
  <si>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</si>
  <si>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</si>
  <si>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</si>
  <si>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</si>
  <si>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</si>
  <si>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</si>
  <si>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</si>
  <si>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</si>
  <si>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</si>
  <si>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</si>
  <si>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</si>
  <si>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</si>
  <si>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</si>
  <si>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</si>
  <si>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</si>
  <si>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</si>
  <si>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</si>
  <si>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</si>
  <si>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</si>
  <si>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</si>
  <si>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</si>
  <si>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</si>
  <si>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</si>
  <si>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</si>
  <si>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</si>
  <si>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</si>
  <si>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</si>
  <si>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</si>
  <si>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</si>
  <si>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</si>
  <si>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</si>
  <si>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</si>
  <si>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</si>
  <si>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</si>
  <si>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</si>
  <si>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</si>
  <si>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</si>
  <si>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</si>
  <si>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</si>
  <si>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</si>
  <si>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</si>
  <si>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</si>
  <si>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</si>
  <si>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</si>
  <si>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</si>
  <si>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</si>
  <si>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</si>
  <si>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</si>
  <si>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</si>
  <si>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</si>
  <si>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</si>
  <si>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</si>
  <si>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</si>
  <si>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</si>
  <si>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</si>
  <si>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</si>
  <si>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</si>
  <si>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</si>
  <si>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</si>
  <si>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</si>
  <si>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</si>
  <si>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</si>
  <si>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</si>
  <si>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</si>
  <si>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</si>
  <si>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</si>
  <si>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</si>
  <si>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</si>
  <si>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</si>
  <si>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</si>
  <si>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</si>
  <si>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</si>
  <si>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</si>
  <si>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</si>
  <si>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</si>
  <si>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</si>
  <si>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</si>
  <si>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</si>
  <si>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</si>
  <si>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</si>
  <si>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</si>
  <si>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</si>
  <si>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</si>
  <si>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</si>
  <si>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</si>
  <si>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</si>
  <si>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</si>
  <si>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</si>
  <si>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</si>
  <si>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</si>
  <si>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</si>
  <si>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</si>
  <si>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</si>
  <si>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</si>
  <si>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</si>
  <si>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</si>
  <si>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</si>
  <si>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</si>
  <si>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</si>
  <si>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</si>
  <si>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</si>
  <si>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</si>
  <si>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</si>
  <si>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</si>
  <si>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</si>
  <si>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</si>
  <si>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</si>
  <si>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</si>
  <si>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</si>
  <si>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</si>
  <si>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</si>
  <si>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</si>
  <si>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</si>
  <si>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</si>
  <si>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</si>
  <si>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</si>
  <si>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</si>
  <si>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</si>
  <si>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</si>
  <si>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</si>
  <si>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</si>
  <si>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</si>
  <si>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</si>
  <si>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</si>
  <si>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</si>
  <si>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</si>
  <si>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</si>
  <si>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</si>
  <si>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</si>
  <si>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</si>
  <si>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</si>
  <si>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</si>
  <si>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</si>
  <si>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</si>
  <si>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</si>
  <si>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</si>
  <si>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</si>
  <si>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</si>
  <si>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</si>
  <si>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</si>
  <si>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</si>
  <si>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</si>
  <si>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</si>
  <si>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</si>
  <si>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</si>
  <si>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</si>
  <si>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</si>
  <si>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</si>
  <si>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</si>
  <si>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</si>
  <si>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</si>
  <si>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</si>
  <si>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</si>
  <si>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</si>
  <si>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</si>
  <si>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</si>
  <si>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</si>
  <si>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</si>
  <si>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</si>
  <si>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</si>
  <si>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</si>
  <si>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</si>
  <si>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</si>
  <si>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</si>
  <si>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</si>
  <si>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</si>
  <si>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</si>
  <si>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</si>
  <si>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</si>
  <si>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</si>
  <si>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</si>
  <si>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</si>
  <si>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</si>
  <si>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</si>
  <si>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</si>
  <si>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</si>
  <si>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</si>
  <si>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</si>
  <si>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</si>
  <si>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</si>
  <si>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</si>
  <si>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</si>
  <si>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</si>
  <si>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</si>
  <si>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</si>
  <si>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</si>
  <si>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</si>
  <si>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</si>
  <si>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</si>
  <si>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</si>
  <si>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</si>
  <si>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</si>
  <si>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</si>
  <si>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</si>
  <si>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</si>
  <si>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</si>
  <si>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</si>
  <si>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</si>
  <si>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</si>
  <si>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</si>
  <si>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</si>
  <si>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</si>
  <si>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</si>
  <si>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</si>
  <si>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</si>
  <si>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</si>
  <si>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</si>
  <si>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</si>
  <si>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</si>
  <si>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</si>
  <si>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</si>
  <si>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</si>
  <si>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</si>
  <si>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</si>
  <si>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</si>
  <si>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</si>
  <si>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</si>
  <si>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</si>
  <si>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</si>
  <si>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</si>
  <si>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</si>
  <si>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</si>
  <si>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</si>
  <si>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</si>
  <si>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</si>
  <si>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</si>
  <si>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</si>
  <si>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</si>
  <si>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</si>
  <si>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</si>
  <si>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</si>
  <si>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</si>
  <si>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</si>
  <si>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</si>
  <si>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</si>
  <si>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</si>
  <si>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</si>
  <si>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</si>
  <si>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</si>
  <si>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</si>
  <si>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</si>
  <si>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</si>
  <si>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</si>
  <si>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</si>
  <si>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</si>
  <si>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</si>
  <si>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</si>
  <si>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</si>
  <si>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</si>
  <si>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</si>
  <si>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</si>
  <si>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</si>
  <si>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</si>
  <si>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</si>
  <si>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</si>
  <si>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</si>
  <si>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</si>
  <si>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</si>
  <si>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</si>
  <si>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</si>
  <si>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</si>
  <si>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</si>
  <si>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</si>
  <si>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</si>
  <si>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</si>
  <si>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</si>
  <si>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</si>
  <si>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</si>
  <si>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</si>
  <si>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</si>
  <si>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</si>
  <si>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</si>
  <si>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</si>
  <si>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</si>
  <si>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</si>
  <si>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</si>
  <si>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</si>
  <si>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</si>
  <si>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</si>
  <si>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</si>
  <si>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</si>
  <si>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</si>
  <si>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</si>
  <si>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</si>
  <si>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</si>
  <si>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</si>
  <si>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</si>
  <si>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</si>
  <si>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</si>
  <si>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</si>
  <si>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</si>
  <si>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</si>
  <si>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</si>
  <si>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</si>
  <si>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</si>
  <si>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</si>
  <si>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</si>
  <si>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</si>
  <si>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</si>
  <si>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</si>
  <si>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</si>
  <si>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</si>
  <si>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</si>
  <si>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</si>
  <si>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</si>
  <si>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</si>
  <si>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</si>
  <si>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</si>
  <si>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</si>
  <si>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</si>
  <si>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</si>
  <si>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</si>
  <si>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</si>
  <si>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</si>
  <si>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</si>
  <si>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</si>
  <si>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</si>
  <si>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</si>
  <si>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</si>
  <si>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</si>
  <si>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</si>
  <si>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</si>
  <si>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</si>
  <si>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</si>
  <si>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</si>
  <si>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</si>
  <si>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</si>
  <si>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</si>
  <si>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</si>
  <si>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</si>
  <si>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</si>
  <si>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</si>
  <si>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</si>
  <si>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</si>
  <si>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</si>
  <si>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</si>
  <si>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</si>
  <si>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</si>
  <si>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</si>
  <si>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</si>
  <si>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</si>
  <si>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</si>
  <si>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</si>
  <si>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</si>
  <si>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</si>
  <si>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</si>
  <si>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</si>
  <si>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</si>
  <si>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</si>
  <si>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</si>
  <si>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</si>
  <si>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</si>
  <si>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</si>
  <si>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</si>
  <si>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</si>
  <si>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</si>
  <si>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</si>
  <si>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</si>
  <si>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</si>
  <si>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</si>
  <si>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</si>
  <si>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</si>
  <si>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</si>
  <si>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</si>
  <si>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</si>
  <si>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</si>
  <si>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</si>
  <si>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</si>
  <si>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</si>
  <si>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</si>
  <si>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</si>
  <si>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</si>
  <si>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</si>
  <si>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</si>
  <si>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</si>
  <si>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</si>
  <si>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</si>
  <si>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</si>
  <si>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</si>
  <si>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</si>
  <si>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</si>
  <si>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</si>
  <si>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</si>
  <si>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</si>
  <si>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</si>
  <si>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</si>
  <si>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</si>
  <si>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</si>
  <si>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</si>
  <si>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</si>
  <si>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</si>
  <si>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</si>
  <si>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</si>
  <si>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</si>
  <si>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</si>
  <si>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</si>
  <si>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</si>
  <si>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</si>
  <si>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</si>
  <si>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</si>
  <si>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</si>
  <si>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</si>
  <si>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</si>
  <si>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</si>
  <si>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</si>
  <si>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</si>
  <si>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</si>
  <si>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</si>
  <si>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</si>
  <si>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</si>
  <si>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</si>
  <si>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</si>
  <si>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</si>
  <si>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</si>
  <si>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</si>
  <si>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</si>
  <si>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</si>
  <si>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</si>
  <si>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</si>
  <si>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</si>
  <si>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</si>
  <si>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</si>
  <si>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</si>
  <si>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</si>
  <si>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</si>
  <si>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</si>
  <si>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</si>
  <si>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</si>
  <si>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</si>
  <si>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</si>
  <si>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</si>
  <si>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</si>
  <si>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</si>
  <si>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</si>
  <si>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</si>
  <si>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</si>
  <si>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</si>
  <si>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</si>
  <si>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</si>
  <si>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</si>
  <si>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</si>
  <si>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</si>
  <si>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</si>
  <si>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</si>
  <si>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</si>
  <si>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</si>
  <si>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</si>
  <si>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</si>
  <si>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</si>
  <si>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</si>
  <si>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</si>
  <si>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</si>
  <si>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</si>
  <si>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</si>
  <si>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</si>
  <si>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</si>
  <si>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</si>
  <si>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</si>
  <si>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</si>
  <si>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</si>
  <si>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</si>
  <si>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</si>
  <si>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</si>
  <si>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</si>
  <si>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</si>
  <si>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</si>
  <si>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</si>
  <si>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</si>
  <si>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</si>
  <si>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</si>
  <si>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</si>
  <si>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</si>
  <si>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</si>
  <si>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</si>
  <si>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</si>
  <si>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</si>
  <si>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</si>
  <si>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</si>
  <si>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</si>
  <si>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</si>
  <si>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</si>
  <si>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</si>
  <si>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</si>
  <si>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</si>
  <si>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</si>
  <si>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</si>
  <si>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</si>
  <si>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</si>
  <si>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</si>
  <si>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</si>
  <si>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</si>
  <si>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</si>
  <si>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</si>
  <si>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</si>
  <si>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</si>
  <si>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</si>
  <si>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</si>
  <si>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</si>
  <si>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</si>
  <si>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</si>
  <si>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</si>
  <si>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</si>
  <si>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</si>
  <si>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</si>
  <si>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</si>
  <si>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</si>
  <si>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</si>
  <si>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</si>
  <si>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</si>
  <si>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</si>
  <si>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</si>
  <si>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</si>
  <si>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</si>
  <si>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</si>
  <si>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</si>
  <si>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</si>
  <si>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</si>
  <si>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</si>
  <si>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</si>
  <si>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</si>
  <si>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</si>
  <si>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</si>
  <si>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</si>
  <si>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</si>
  <si>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</si>
  <si>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</si>
  <si>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</si>
  <si>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</si>
  <si>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</si>
  <si>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</si>
  <si>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</si>
  <si>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</si>
  <si>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</si>
  <si>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</si>
  <si>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</si>
  <si>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</si>
  <si>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</si>
  <si>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</si>
  <si>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</si>
  <si>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</si>
  <si>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</si>
  <si>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</si>
  <si>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</si>
  <si>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</si>
  <si>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</si>
  <si>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</si>
  <si>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</si>
  <si>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</si>
  <si>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</si>
  <si>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</si>
  <si>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</si>
  <si>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</si>
  <si>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</si>
  <si>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</si>
  <si>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</si>
  <si>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</si>
  <si>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</si>
  <si>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</si>
  <si>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</si>
  <si>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</si>
  <si>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</si>
  <si>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</si>
  <si>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</si>
  <si>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</si>
  <si>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</si>
  <si>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</si>
  <si>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</si>
  <si>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</si>
  <si>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</si>
  <si>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</si>
  <si>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</si>
  <si>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</si>
  <si>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</si>
  <si>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</si>
  <si>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</si>
  <si>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</si>
  <si>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</si>
  <si>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</si>
  <si>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</si>
  <si>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</si>
  <si>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</si>
  <si>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</si>
  <si>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</si>
  <si>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</si>
  <si>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</si>
  <si>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</si>
  <si>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</si>
  <si>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</si>
  <si>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</si>
  <si>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</si>
  <si>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</si>
  <si>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</si>
  <si>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</si>
  <si>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</si>
  <si>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</si>
  <si>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</si>
  <si>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</si>
  <si>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</si>
  <si>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</si>
  <si>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</si>
  <si>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</si>
  <si>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</si>
  <si>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</si>
  <si>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</si>
  <si>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</si>
  <si>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</si>
  <si>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</si>
  <si>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</si>
  <si>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</si>
  <si>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</si>
  <si>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</si>
  <si>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</si>
  <si>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</si>
  <si>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</si>
  <si>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</si>
  <si>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</si>
  <si>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</si>
  <si>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</si>
  <si>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</si>
  <si>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</si>
  <si>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</si>
  <si>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</si>
  <si>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</si>
  <si>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</si>
  <si>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</si>
  <si>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</si>
  <si>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</si>
  <si>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</si>
  <si>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</si>
  <si>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</si>
  <si>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</si>
  <si>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</si>
  <si>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</si>
  <si>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</si>
  <si>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</si>
  <si>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</si>
  <si>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</si>
  <si>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</si>
  <si>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</si>
  <si>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</si>
  <si>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</si>
  <si>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</si>
  <si>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</si>
  <si>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</si>
  <si>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</si>
  <si>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</si>
  <si>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</si>
  <si>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</si>
  <si>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</si>
  <si>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</si>
  <si>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</si>
  <si>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</si>
  <si>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</si>
  <si>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</si>
  <si>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</si>
  <si>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</si>
  <si>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</si>
  <si>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</si>
  <si>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</si>
  <si>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</si>
  <si>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</si>
  <si>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</si>
  <si>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</si>
  <si>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</si>
  <si>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</si>
  <si>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</si>
  <si>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</si>
  <si>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</si>
  <si>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</si>
  <si>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</si>
  <si>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</si>
  <si>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</si>
  <si>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</si>
  <si>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</si>
  <si>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</si>
  <si>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</si>
  <si>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</si>
  <si>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</si>
  <si>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</si>
  <si>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</si>
  <si>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</si>
  <si>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</si>
  <si>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</si>
  <si>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</si>
  <si>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</si>
  <si>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</si>
  <si>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</si>
  <si>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</si>
  <si>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</si>
  <si>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</si>
  <si>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</si>
  <si>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</si>
  <si>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</si>
  <si>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</si>
  <si>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</si>
  <si>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</si>
  <si>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</si>
  <si>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</si>
  <si>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</si>
  <si>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</si>
  <si>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</si>
  <si>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</si>
  <si>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</si>
  <si>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</si>
  <si>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</si>
  <si>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</si>
  <si>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</si>
  <si>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</si>
  <si>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</si>
  <si>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</si>
  <si>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</si>
  <si>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</si>
  <si>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</si>
  <si>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</si>
  <si>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</si>
  <si>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</si>
  <si>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</si>
  <si>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</si>
  <si>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</si>
  <si>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</si>
  <si>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</si>
  <si>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</si>
  <si>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</si>
  <si>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</si>
  <si>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</si>
  <si>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</si>
  <si>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</si>
  <si>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</si>
  <si>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</si>
  <si>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</si>
  <si>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</si>
  <si>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</si>
  <si>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</si>
  <si>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</si>
  <si>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</si>
  <si>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</si>
  <si>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</si>
  <si>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</si>
  <si>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</si>
  <si>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</si>
  <si>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</si>
  <si>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</si>
  <si>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</si>
  <si>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</si>
  <si>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</si>
  <si>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</si>
  <si>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</si>
  <si>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</si>
  <si>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</si>
  <si>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</si>
  <si>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</si>
  <si>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</si>
  <si>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</si>
  <si>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</si>
  <si>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</si>
  <si>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</si>
  <si>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</si>
  <si>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</si>
  <si>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</si>
  <si>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</si>
  <si>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</si>
  <si>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</si>
  <si>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</si>
  <si>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</si>
  <si>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</si>
  <si>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</si>
  <si>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</si>
  <si>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</si>
  <si>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</si>
  <si>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</si>
  <si>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</si>
  <si>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</si>
  <si>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</si>
  <si>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</si>
  <si>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</si>
  <si>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</si>
  <si>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</si>
  <si>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</si>
  <si>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</si>
  <si>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</si>
  <si>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</si>
  <si>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</si>
  <si>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</si>
  <si>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</si>
  <si>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</si>
  <si>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</si>
  <si>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</si>
  <si>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</si>
  <si>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</si>
  <si>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</si>
  <si>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</si>
  <si>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</si>
  <si>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</si>
  <si>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</si>
  <si>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</si>
  <si>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</si>
  <si>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</si>
  <si>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</si>
  <si>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</si>
  <si>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</si>
  <si>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</si>
  <si>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</si>
  <si>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</si>
  <si>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</si>
  <si>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</si>
  <si>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</si>
  <si>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</si>
  <si>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</si>
  <si>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</si>
  <si>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</si>
  <si>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</si>
  <si>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</si>
  <si>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</si>
  <si>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</si>
  <si>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</si>
  <si>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</si>
  <si>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</si>
  <si>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</si>
  <si>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</si>
  <si>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</si>
  <si>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</si>
  <si>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</si>
  <si>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</si>
  <si>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</si>
  <si>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</si>
  <si>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</si>
  <si>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</si>
  <si>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</si>
  <si>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</si>
  <si>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</si>
  <si>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</si>
  <si>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</si>
  <si>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</si>
  <si>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</si>
  <si>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</si>
  <si>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</si>
  <si>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</si>
  <si>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</si>
  <si>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</si>
  <si>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</si>
  <si>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</si>
  <si>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</si>
  <si>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</si>
  <si>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</si>
  <si>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</si>
  <si>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</si>
  <si>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</si>
  <si>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</si>
  <si>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</si>
  <si>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</si>
  <si>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</si>
  <si>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</si>
  <si>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</si>
  <si>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</si>
  <si>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</si>
  <si>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</si>
  <si>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</si>
  <si>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</si>
  <si>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</si>
  <si>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</si>
  <si>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</si>
  <si>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</si>
  <si>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</si>
  <si>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</si>
  <si>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</si>
  <si>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</si>
  <si>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</si>
  <si>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</si>
  <si>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</si>
  <si>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</si>
  <si>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</si>
  <si>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</si>
  <si>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</si>
  <si>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</si>
  <si>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</si>
  <si>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</si>
  <si>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</si>
  <si>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</si>
  <si>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</si>
  <si>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</si>
  <si>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</si>
  <si>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</si>
  <si>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</si>
  <si>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</si>
  <si>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</si>
  <si>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</si>
  <si>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</si>
  <si>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</si>
  <si>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</si>
  <si>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</si>
  <si>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</si>
  <si>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</si>
  <si>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</si>
  <si>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</si>
  <si>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</si>
  <si>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</si>
  <si>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</si>
  <si>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</si>
  <si>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</si>
  <si>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</si>
  <si>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</si>
  <si>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</si>
  <si>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</si>
  <si>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</si>
  <si>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</si>
  <si>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</si>
  <si>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</si>
  <si>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</si>
  <si>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</si>
  <si>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</si>
  <si>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</si>
  <si>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</si>
  <si>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</si>
  <si>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</si>
  <si>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</si>
  <si>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</si>
  <si>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</si>
  <si>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</si>
  <si>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</si>
  <si>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</si>
  <si>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</si>
  <si>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</si>
  <si>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</si>
  <si>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</si>
  <si>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</si>
  <si>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</si>
  <si>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</si>
  <si>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</si>
  <si>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</si>
  <si>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</si>
  <si>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</si>
  <si>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</si>
  <si>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</si>
  <si>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</si>
  <si>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</si>
  <si>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</si>
  <si>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</si>
  <si>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</si>
  <si>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</si>
  <si>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</si>
  <si>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</si>
  <si>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</si>
  <si>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</si>
  <si>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</si>
  <si>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</si>
  <si>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</si>
  <si>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</si>
  <si>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</si>
  <si>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</si>
  <si>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</si>
  <si>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</si>
  <si>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</si>
  <si>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</si>
  <si>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</si>
  <si>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</si>
  <si>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</si>
  <si>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</si>
  <si>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</si>
  <si>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</si>
  <si>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</si>
  <si>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</si>
  <si>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</si>
  <si>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</si>
  <si>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</si>
  <si>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</si>
  <si>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</si>
  <si>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</si>
  <si>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</si>
  <si>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</si>
  <si>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</si>
  <si>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</si>
  <si>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</si>
  <si>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</si>
  <si>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</si>
  <si>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</si>
  <si>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</si>
  <si>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</si>
  <si>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</si>
  <si>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</si>
  <si>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</si>
  <si>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</si>
  <si>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</si>
  <si>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</si>
  <si>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</si>
  <si>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</si>
  <si>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</si>
  <si>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</si>
  <si>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</si>
  <si>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</si>
  <si>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</si>
  <si>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</si>
  <si>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</si>
  <si>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</si>
  <si>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</si>
  <si>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</si>
  <si>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</si>
  <si>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</si>
  <si>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</si>
  <si>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</si>
  <si>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</si>
  <si>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</si>
  <si>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</si>
  <si>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</si>
  <si>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</si>
  <si>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</si>
  <si>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</si>
  <si>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</si>
  <si>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</si>
  <si>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</si>
  <si>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</si>
  <si>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</si>
  <si>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</si>
  <si>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</si>
  <si>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</si>
  <si>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</si>
  <si>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</si>
  <si>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</si>
  <si>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</si>
  <si>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</si>
  <si>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</si>
  <si>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</si>
  <si>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</si>
  <si>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</si>
  <si>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</si>
  <si>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</si>
  <si>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</si>
  <si>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</si>
  <si>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</si>
  <si>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</si>
  <si>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</si>
  <si>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</si>
  <si>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</si>
  <si>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</si>
  <si>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</si>
  <si>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</si>
  <si>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</si>
  <si>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</si>
  <si>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</si>
  <si>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</si>
  <si>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</si>
  <si>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</si>
  <si>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</si>
  <si>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</si>
  <si>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</si>
  <si>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</si>
  <si>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</si>
  <si>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</si>
  <si>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</si>
  <si>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</si>
  <si>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</si>
  <si>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</si>
  <si>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</si>
  <si>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</si>
  <si>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</si>
  <si>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</si>
  <si>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</si>
  <si>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</si>
  <si>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</si>
  <si>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</si>
  <si>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</si>
  <si>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</si>
  <si>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</si>
  <si>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</si>
  <si>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</si>
  <si>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</si>
  <si>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</si>
  <si>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</si>
  <si>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</si>
  <si>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</si>
  <si>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</si>
  <si>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</si>
  <si>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</si>
  <si>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</si>
  <si>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</si>
  <si>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</si>
  <si>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</si>
  <si>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</si>
  <si>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</si>
  <si>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</si>
  <si>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</si>
  <si>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</si>
  <si>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</si>
  <si>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</si>
  <si>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</si>
  <si>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</si>
  <si>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</si>
  <si>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</si>
  <si>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</si>
  <si>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</si>
  <si>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</si>
  <si>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</si>
  <si>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</si>
  <si>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</si>
  <si>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</si>
  <si>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</si>
  <si>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</si>
  <si>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</si>
  <si>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</si>
  <si>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</si>
  <si>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</si>
  <si>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</si>
  <si>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</si>
  <si>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</si>
  <si>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</si>
  <si>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</si>
  <si>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</si>
  <si>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</si>
  <si>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</si>
  <si>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</si>
  <si>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</si>
  <si>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</si>
  <si>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</si>
  <si>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</si>
  <si>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</si>
  <si>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</si>
  <si>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</si>
  <si>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</si>
  <si>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</si>
  <si>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</si>
  <si>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</si>
  <si>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</si>
  <si>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</si>
  <si>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</si>
  <si>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</si>
  <si>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</si>
  <si>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</si>
  <si>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</si>
  <si>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</si>
  <si>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</si>
  <si>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</si>
  <si>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</si>
  <si>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</si>
  <si>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</si>
  <si>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</si>
  <si>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</si>
  <si>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</si>
  <si>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</si>
  <si>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</si>
  <si>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</si>
  <si>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</si>
  <si>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</si>
  <si>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</si>
  <si>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</si>
  <si>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</si>
  <si>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</si>
  <si>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</si>
  <si>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</si>
  <si>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</si>
  <si>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</si>
  <si>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</si>
  <si>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</si>
  <si>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</si>
  <si>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</si>
  <si>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</si>
  <si>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</si>
  <si>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</si>
  <si>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</si>
  <si>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</si>
  <si>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</si>
  <si>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</si>
  <si>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</si>
  <si>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</si>
  <si>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</si>
  <si>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</si>
  <si>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</si>
  <si>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</si>
  <si>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</si>
  <si>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</si>
  <si>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</si>
  <si>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</si>
  <si>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</si>
  <si>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</si>
  <si>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</si>
  <si>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</si>
  <si>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</si>
  <si>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</si>
  <si>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</si>
  <si>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</si>
  <si>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</si>
  <si>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</si>
  <si>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</si>
  <si>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</si>
  <si>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</si>
  <si>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</si>
  <si>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</si>
  <si>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</si>
  <si>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</si>
  <si>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</si>
  <si>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</si>
  <si>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</si>
  <si>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</si>
  <si>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</si>
  <si>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</si>
  <si>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</si>
  <si>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</si>
  <si>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</si>
  <si>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</si>
  <si>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</si>
  <si>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</si>
  <si>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</si>
  <si>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</si>
  <si>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</si>
  <si>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</si>
  <si>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</si>
  <si>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</si>
  <si>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</si>
  <si>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</si>
  <si>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</si>
  <si>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</si>
  <si>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</si>
  <si>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</si>
  <si>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</si>
  <si>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</si>
  <si>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</si>
  <si>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</si>
  <si>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</si>
  <si>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</si>
  <si>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</si>
  <si>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</si>
  <si>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</si>
  <si>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</si>
  <si>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</si>
  <si>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</si>
  <si>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</si>
  <si>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</si>
  <si>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</si>
  <si>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</si>
  <si>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</si>
  <si>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</si>
  <si>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</si>
  <si>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</si>
  <si>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</si>
  <si>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</si>
  <si>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</si>
  <si>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</si>
  <si>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</si>
  <si>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</si>
  <si>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</si>
  <si>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</si>
  <si>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</si>
  <si>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</si>
  <si>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</si>
  <si>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</si>
  <si>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</si>
  <si>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</si>
  <si>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</si>
  <si>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</si>
  <si>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</si>
  <si>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</si>
  <si>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</si>
  <si>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</si>
  <si>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</si>
  <si>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</si>
  <si>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</si>
  <si>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</si>
  <si>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</si>
  <si>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</si>
  <si>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</si>
  <si>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</si>
  <si>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</si>
  <si>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</si>
  <si>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</si>
  <si>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</si>
  <si>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</si>
  <si>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</si>
  <si>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</si>
  <si>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</si>
  <si>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</si>
  <si>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</si>
  <si>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</si>
  <si>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</si>
  <si>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</si>
  <si>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</si>
  <si>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</si>
  <si>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</si>
  <si>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</si>
  <si>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</si>
  <si>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</si>
  <si>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</si>
  <si>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</si>
  <si>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</si>
  <si>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</si>
  <si>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</si>
  <si>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</si>
  <si>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</si>
  <si>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</si>
  <si>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</si>
  <si>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</si>
  <si>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</si>
  <si>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</si>
  <si>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</si>
  <si>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</si>
  <si>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</si>
  <si>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</si>
  <si>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</si>
  <si>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</si>
  <si>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</si>
  <si>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</si>
  <si>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</si>
  <si>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</si>
  <si>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</si>
  <si>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</si>
  <si>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</si>
  <si>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</si>
  <si>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</si>
  <si>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</si>
  <si>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</si>
  <si>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</si>
  <si>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</si>
  <si>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</si>
  <si>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</si>
  <si>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</si>
  <si>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</si>
  <si>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</si>
  <si>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</si>
  <si>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</si>
  <si>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</si>
  <si>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</si>
  <si>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</si>
  <si>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</si>
  <si>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</si>
  <si>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</si>
  <si>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</si>
  <si>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</si>
  <si>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</si>
  <si>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</si>
  <si>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</si>
  <si>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</si>
  <si>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</si>
  <si>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</si>
  <si>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</si>
  <si>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</si>
  <si>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</si>
  <si>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</si>
  <si>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</si>
  <si>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</si>
  <si>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</si>
  <si>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</si>
  <si>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</si>
  <si>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</si>
  <si>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</si>
  <si>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</si>
  <si>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</si>
  <si>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</si>
  <si>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</si>
  <si>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</si>
  <si>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</si>
  <si>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</si>
  <si>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</si>
  <si>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</si>
  <si>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</si>
  <si>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</si>
  <si>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</si>
  <si>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</si>
  <si>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</si>
  <si>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</si>
  <si>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</si>
  <si>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</si>
  <si>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</si>
  <si>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</si>
  <si>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</si>
  <si>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</si>
  <si>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</si>
  <si>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</si>
  <si>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</si>
  <si>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</si>
  <si>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</si>
  <si>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</si>
  <si>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</si>
  <si>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</si>
  <si>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</si>
  <si>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</si>
  <si>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</si>
  <si>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</si>
  <si>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</si>
  <si>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</si>
  <si>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</si>
  <si>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</si>
  <si>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</si>
  <si>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</si>
  <si>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</si>
  <si>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</si>
  <si>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</si>
  <si>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</si>
  <si>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</si>
  <si>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</si>
  <si>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</si>
  <si>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</si>
  <si>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</si>
  <si>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</si>
  <si>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</si>
  <si>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</si>
  <si>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</si>
  <si>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</si>
  <si>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</si>
  <si>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</si>
  <si>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</si>
  <si>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</si>
  <si>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</si>
  <si>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</si>
  <si>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</si>
  <si>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</si>
  <si>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</si>
  <si>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</si>
  <si>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</si>
  <si>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</si>
  <si>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</si>
  <si>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</si>
  <si>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</si>
  <si>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</si>
  <si>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</si>
  <si>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</si>
  <si>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</si>
  <si>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</si>
  <si>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</si>
  <si>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</si>
  <si>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</si>
  <si>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</si>
  <si>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</si>
  <si>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</si>
  <si>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</si>
  <si>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</si>
  <si>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</si>
  <si>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</si>
  <si>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</si>
  <si>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</si>
  <si>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</si>
  <si>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</si>
  <si>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</si>
  <si>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</si>
  <si>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</si>
  <si>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</si>
  <si>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</si>
  <si>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</si>
  <si>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</si>
  <si>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</si>
  <si>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</si>
  <si>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</si>
  <si>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</si>
  <si>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</si>
  <si>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</si>
  <si>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</si>
  <si>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</si>
  <si>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</si>
  <si>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</si>
  <si>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</si>
  <si>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</si>
  <si>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</si>
  <si>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</si>
  <si>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</si>
  <si>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</si>
  <si>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</si>
  <si>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</si>
  <si>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</si>
  <si>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</si>
  <si>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</si>
  <si>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</si>
  <si>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</si>
  <si>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</si>
  <si>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</si>
  <si>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</si>
  <si>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</si>
  <si>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</si>
  <si>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</si>
  <si>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</si>
  <si>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</si>
  <si>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</si>
  <si>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</si>
  <si>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</si>
  <si>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</si>
  <si>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</si>
  <si>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</si>
  <si>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</si>
  <si>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</si>
  <si>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</si>
  <si>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</si>
  <si>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</si>
  <si>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</si>
  <si>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</si>
  <si>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</si>
  <si>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</si>
  <si>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</si>
  <si>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</si>
  <si>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</si>
  <si>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</si>
  <si>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</si>
  <si>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</si>
  <si>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</si>
  <si>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</si>
  <si>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</si>
  <si>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</si>
  <si>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</si>
  <si>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</si>
  <si>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</si>
  <si>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</si>
  <si>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</si>
  <si>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</si>
  <si>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</si>
  <si>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</si>
  <si>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</si>
  <si>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</si>
  <si>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</si>
  <si>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</si>
  <si>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</si>
  <si>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</si>
  <si>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</si>
  <si>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</si>
  <si>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</si>
  <si>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</si>
  <si>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</si>
  <si>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</si>
  <si>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</si>
  <si>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</si>
  <si>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</si>
  <si>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</si>
  <si>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</si>
  <si>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</si>
  <si>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</si>
  <si>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</si>
  <si>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</si>
  <si>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</si>
  <si>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</si>
  <si>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</si>
  <si>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</si>
  <si>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</si>
  <si>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</si>
  <si>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</si>
  <si>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</si>
  <si>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</si>
  <si>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</si>
  <si>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</si>
  <si>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</si>
  <si>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</si>
  <si>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</si>
  <si>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</si>
  <si>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</si>
  <si>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</si>
  <si>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</si>
  <si>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</si>
  <si>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</si>
  <si>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</si>
  <si>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</si>
  <si>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</si>
  <si>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</si>
  <si>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</si>
  <si>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</si>
  <si>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</si>
  <si>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</si>
  <si>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</si>
  <si>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</si>
  <si>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</si>
  <si>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</si>
  <si>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</si>
  <si>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</si>
  <si>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</si>
  <si>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</si>
  <si>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</si>
  <si>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</si>
  <si>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</si>
  <si>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</si>
  <si>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</si>
  <si>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</si>
  <si>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</si>
  <si>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</si>
  <si>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</si>
  <si>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</si>
  <si>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</si>
  <si>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</si>
  <si>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</si>
  <si>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</si>
  <si>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</si>
  <si>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</si>
  <si>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</si>
  <si>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</si>
  <si>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</si>
  <si>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</si>
  <si>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</si>
  <si>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</si>
  <si>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</si>
  <si>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</si>
  <si>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</si>
  <si>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</si>
  <si>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</si>
  <si>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</si>
  <si>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</si>
  <si>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</si>
  <si>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</si>
  <si>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</si>
  <si>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</si>
  <si>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</si>
  <si>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</si>
  <si>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</si>
  <si>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</si>
  <si>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</si>
  <si>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</si>
  <si>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</si>
  <si>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</si>
  <si>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</si>
  <si>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</si>
  <si>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</si>
  <si>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</si>
  <si>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</si>
  <si>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</si>
  <si>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</si>
  <si>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</si>
  <si>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</si>
  <si>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</si>
  <si>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</si>
  <si>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</si>
  <si>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</si>
  <si>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</si>
  <si>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</si>
  <si>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</si>
  <si>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</si>
  <si>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</si>
  <si>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</si>
  <si>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</si>
  <si>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</si>
  <si>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</si>
  <si>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</si>
  <si>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</si>
  <si>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</si>
  <si>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</si>
  <si>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</si>
  <si>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</si>
  <si>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</si>
  <si>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</si>
  <si>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</si>
  <si>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</si>
  <si>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</si>
  <si>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</si>
  <si>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</si>
  <si>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</si>
  <si>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</si>
  <si>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</si>
  <si>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</si>
  <si>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</si>
  <si>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</si>
  <si>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</si>
  <si>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</si>
  <si>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</si>
  <si>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</si>
  <si>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</si>
  <si>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</si>
  <si>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</si>
  <si>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</si>
  <si>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</si>
  <si>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</si>
  <si>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</si>
  <si>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</si>
  <si>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</si>
  <si>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</si>
  <si>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</si>
  <si>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</si>
  <si>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</si>
  <si>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</si>
  <si>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</si>
  <si>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</si>
  <si>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</si>
  <si>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</si>
  <si>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</si>
  <si>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</si>
  <si>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</si>
  <si>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</si>
  <si>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</si>
  <si>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</si>
  <si>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</si>
  <si>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</si>
  <si>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</si>
  <si>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</si>
  <si>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</si>
  <si>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</si>
  <si>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</si>
  <si>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</si>
  <si>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</si>
  <si>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</si>
  <si>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</si>
  <si>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</si>
  <si>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</si>
  <si>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</si>
  <si>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</si>
  <si>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</si>
  <si>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</si>
  <si>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</si>
  <si>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</si>
  <si>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</si>
  <si>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</si>
  <si>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</si>
  <si>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</si>
  <si>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</si>
  <si>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</si>
  <si>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</si>
  <si>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</si>
  <si>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</si>
  <si>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</si>
  <si>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</si>
  <si>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</si>
  <si>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</si>
  <si>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</si>
  <si>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</si>
  <si>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</si>
  <si>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</si>
  <si>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</si>
  <si>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</si>
  <si>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</si>
  <si>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</si>
  <si>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</si>
  <si>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</si>
  <si>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</si>
  <si>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</si>
  <si>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</si>
  <si>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</si>
  <si>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</si>
  <si>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</si>
  <si>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</si>
  <si>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</si>
  <si>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</si>
  <si>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</si>
  <si>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</si>
  <si>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</si>
  <si>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</si>
  <si>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</si>
  <si>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</si>
  <si>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</si>
  <si>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</si>
  <si>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</si>
  <si>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</si>
  <si>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</si>
  <si>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</si>
  <si>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</si>
  <si>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</si>
  <si>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</si>
  <si>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</si>
  <si>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</si>
  <si>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</si>
  <si>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</si>
  <si>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</si>
  <si>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</si>
  <si>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</si>
  <si>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</si>
  <si>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</si>
  <si>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</si>
  <si>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</si>
  <si>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</si>
  <si>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</si>
  <si>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</si>
  <si>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</si>
  <si>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</si>
  <si>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</si>
  <si>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</si>
  <si>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</si>
  <si>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</si>
  <si>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</si>
  <si>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</si>
  <si>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</si>
  <si>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</si>
  <si>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</si>
  <si>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</si>
  <si>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</si>
  <si>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</si>
  <si>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</si>
  <si>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</si>
  <si>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</si>
  <si>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</si>
  <si>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</si>
  <si>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</si>
  <si>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</si>
  <si>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</si>
  <si>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</si>
  <si>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</si>
  <si>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</si>
  <si>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</si>
  <si>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</si>
  <si>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</si>
  <si>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</si>
  <si>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</si>
  <si>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</si>
  <si>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</si>
  <si>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</si>
  <si>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</si>
  <si>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</si>
  <si>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</si>
  <si>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</si>
  <si>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</si>
  <si>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</si>
  <si>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</si>
  <si>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</si>
  <si>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</si>
  <si>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</si>
  <si>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</si>
  <si>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</si>
  <si>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</si>
  <si>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</si>
  <si>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</si>
  <si>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</si>
  <si>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</si>
  <si>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</si>
  <si>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</si>
  <si>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</si>
  <si>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</si>
  <si>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</si>
  <si>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</si>
  <si>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</si>
  <si>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</si>
  <si>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</si>
  <si>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</si>
  <si>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</si>
  <si>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</si>
  <si>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</si>
  <si>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</si>
  <si>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</si>
  <si>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</si>
  <si>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</si>
  <si>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</si>
  <si>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</si>
  <si>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</si>
  <si>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</si>
  <si>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</si>
  <si>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</si>
  <si>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</si>
  <si>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</si>
  <si>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</si>
  <si>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</si>
  <si>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</si>
  <si>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</si>
  <si>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</si>
  <si>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</si>
  <si>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</si>
  <si>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</si>
  <si>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</si>
  <si>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</si>
  <si>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</si>
  <si>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</si>
  <si>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</si>
  <si>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</si>
  <si>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</si>
  <si>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</si>
  <si>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</si>
  <si>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</si>
  <si>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</si>
  <si>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</si>
  <si>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</si>
  <si>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</si>
  <si>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</si>
  <si>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</si>
  <si>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</si>
  <si>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</si>
  <si>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</si>
  <si>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</si>
  <si>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</si>
  <si>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</si>
  <si>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</si>
  <si>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</si>
  <si>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</si>
  <si>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</si>
  <si>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</si>
  <si>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</si>
  <si>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</si>
  <si>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</si>
  <si>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</si>
  <si>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</si>
  <si>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</si>
  <si>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</si>
  <si>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</si>
  <si>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</si>
  <si>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</si>
  <si>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</si>
  <si>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</si>
  <si>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</si>
  <si>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</si>
  <si>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</si>
  <si>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</si>
  <si>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</si>
  <si>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</si>
  <si>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</si>
  <si>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</si>
  <si>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</si>
  <si>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</si>
  <si>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</si>
  <si>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</si>
  <si>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</si>
  <si>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</si>
  <si>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</si>
  <si>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</si>
  <si>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</si>
  <si>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</si>
  <si>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</si>
  <si>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</si>
  <si>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</si>
  <si>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</si>
  <si>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</si>
  <si>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</si>
  <si>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</si>
  <si>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</si>
  <si>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</si>
  <si>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</si>
  <si>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</si>
  <si>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</si>
  <si>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</si>
  <si>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</si>
  <si>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</si>
  <si>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</si>
  <si>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</si>
  <si>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</si>
  <si>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</si>
  <si>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</si>
  <si>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</si>
  <si>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</si>
  <si>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</si>
  <si>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</si>
  <si>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</si>
  <si>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</si>
  <si>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</si>
  <si>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</si>
  <si>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</si>
  <si>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</si>
  <si>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</si>
  <si>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</si>
  <si>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</si>
  <si>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</si>
  <si>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</si>
  <si>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</si>
  <si>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</si>
  <si>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</si>
  <si>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</si>
  <si>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</si>
  <si>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</si>
  <si>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</si>
  <si>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</si>
  <si>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</si>
  <si>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</si>
  <si>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</si>
  <si>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</si>
  <si>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</si>
  <si>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</si>
  <si>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</si>
  <si>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</si>
  <si>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</si>
  <si>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</si>
  <si>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</si>
  <si>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</si>
  <si>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</si>
  <si>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</si>
  <si>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</si>
  <si>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</si>
  <si>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</si>
  <si>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</si>
  <si>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</si>
  <si>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</si>
  <si>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</si>
  <si>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</si>
  <si>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</si>
  <si>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</si>
  <si>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</si>
  <si>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</si>
  <si>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</si>
  <si>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</si>
  <si>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</si>
  <si>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</si>
  <si>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</si>
  <si>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</si>
  <si>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</si>
  <si>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</si>
  <si>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</si>
  <si>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</si>
  <si>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</si>
  <si>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</si>
  <si>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</si>
  <si>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</si>
  <si>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</si>
  <si>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</si>
  <si>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</si>
  <si>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</si>
  <si>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</si>
  <si>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</si>
  <si>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</si>
  <si>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</si>
  <si>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</si>
  <si>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</si>
  <si>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</si>
  <si>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</si>
  <si>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</si>
  <si>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</si>
  <si>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</si>
  <si>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</si>
  <si>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</si>
  <si>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</si>
  <si>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</si>
  <si>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</si>
  <si>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</si>
  <si>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</si>
  <si>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</si>
  <si>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</si>
  <si>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</si>
  <si>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</si>
  <si>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</si>
  <si>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</si>
  <si>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</si>
  <si>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</si>
  <si>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</si>
  <si>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</si>
  <si>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</si>
  <si>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</si>
  <si>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</si>
  <si>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</si>
  <si>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</si>
  <si>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</si>
  <si>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</si>
  <si>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</si>
  <si>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</si>
  <si>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</si>
  <si>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</si>
  <si>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</si>
  <si>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</si>
  <si>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</si>
  <si>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</si>
  <si>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</si>
  <si>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</si>
  <si>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</si>
  <si>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</si>
  <si>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</si>
  <si>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</si>
  <si>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</si>
  <si>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</si>
  <si>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</si>
  <si>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</si>
  <si>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</si>
  <si>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</si>
  <si>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</si>
  <si>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</si>
  <si>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</si>
  <si>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</si>
  <si>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</si>
  <si>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</si>
  <si>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</si>
  <si>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</si>
  <si>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</si>
  <si>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</si>
  <si>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</si>
  <si>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</si>
  <si>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</si>
  <si>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</si>
  <si>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</si>
  <si>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</si>
  <si>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</si>
  <si>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</si>
  <si>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</si>
  <si>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</si>
  <si>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</si>
  <si>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</si>
  <si>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</si>
  <si>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</si>
  <si>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</si>
  <si>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</si>
  <si>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</si>
  <si>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</si>
  <si>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</si>
  <si>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</si>
  <si>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</si>
  <si>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</si>
  <si>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</si>
  <si>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</si>
  <si>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</si>
  <si>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</si>
  <si>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</si>
  <si>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</si>
  <si>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</si>
  <si>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</si>
  <si>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</si>
  <si>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</si>
  <si>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</si>
  <si>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</si>
  <si>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</si>
  <si>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</si>
  <si>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</si>
  <si>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</si>
  <si>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</si>
  <si>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</si>
  <si>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</si>
  <si>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</si>
  <si>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</si>
  <si>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</si>
  <si>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</si>
  <si>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</si>
  <si>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</si>
  <si>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</si>
  <si>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</si>
  <si>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</si>
  <si>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</si>
  <si>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</si>
  <si>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</si>
  <si>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</si>
  <si>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</si>
  <si>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</si>
  <si>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</si>
  <si>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</si>
  <si>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</si>
  <si>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</si>
  <si>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</si>
  <si>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</si>
  <si>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</si>
  <si>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</si>
  <si>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</si>
  <si>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</si>
  <si>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</si>
  <si>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</si>
  <si>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</si>
  <si>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</si>
  <si>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</si>
  <si>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</si>
  <si>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</si>
  <si>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</si>
  <si>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</si>
  <si>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</si>
  <si>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</si>
  <si>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</si>
  <si>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</si>
  <si>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</si>
  <si>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</si>
  <si>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</si>
  <si>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</si>
  <si>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</si>
  <si>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</si>
  <si>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</si>
  <si>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</si>
  <si>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</si>
  <si>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</si>
  <si>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</si>
  <si>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</si>
  <si>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</si>
  <si>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</si>
  <si>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</si>
  <si>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</si>
  <si>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</si>
  <si>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</si>
  <si>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</si>
  <si>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</si>
  <si>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</si>
  <si>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</si>
  <si>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</si>
  <si>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</si>
  <si>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</si>
  <si>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</si>
  <si>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</si>
  <si>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</si>
  <si>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</si>
  <si>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</si>
  <si>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</si>
  <si>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</si>
  <si>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</si>
  <si>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</si>
  <si>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</si>
  <si>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</si>
  <si>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</si>
  <si>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</si>
  <si>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</si>
  <si>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</si>
  <si>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</si>
  <si>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</si>
  <si>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</si>
  <si>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</si>
  <si>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</si>
  <si>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</si>
  <si>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</si>
  <si>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</si>
  <si>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</si>
  <si>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</si>
  <si>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</si>
  <si>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</si>
  <si>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</si>
  <si>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</si>
  <si>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</si>
  <si>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</si>
  <si>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</si>
  <si>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</si>
  <si>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</si>
  <si>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</si>
  <si>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</si>
  <si>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</si>
  <si>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</si>
  <si>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</si>
  <si>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</si>
  <si>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</si>
  <si>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</si>
  <si>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</si>
  <si>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</si>
  <si>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</si>
  <si>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</si>
  <si>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</si>
  <si>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</si>
  <si>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</si>
  <si>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</si>
  <si>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</si>
  <si>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</si>
  <si>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</si>
  <si>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</si>
  <si>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</si>
  <si>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</si>
  <si>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</si>
  <si>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</si>
  <si>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</si>
  <si>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</si>
  <si>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</si>
  <si>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</si>
  <si>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</si>
  <si>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</si>
  <si>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</si>
  <si>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</si>
  <si>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</si>
  <si>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</si>
  <si>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</si>
  <si>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</si>
  <si>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</si>
  <si>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</si>
  <si>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</si>
  <si>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</si>
  <si>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</si>
  <si>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</si>
  <si>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</si>
  <si>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</si>
  <si>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</si>
  <si>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</si>
  <si>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</si>
  <si>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</si>
  <si>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</si>
  <si>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</si>
  <si>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</si>
  <si>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</si>
  <si>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</si>
  <si>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</si>
  <si>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</si>
  <si>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</si>
  <si>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</si>
  <si>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</si>
  <si>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</si>
  <si>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</si>
  <si>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</si>
  <si>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</si>
  <si>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</si>
  <si>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</si>
  <si>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</si>
  <si>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</si>
  <si>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</si>
  <si>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</si>
  <si>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</si>
  <si>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</si>
  <si>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</si>
  <si>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</si>
  <si>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</si>
  <si>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</si>
  <si>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</si>
  <si>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</si>
  <si>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</si>
  <si>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</si>
  <si>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</si>
  <si>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</si>
  <si>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</si>
  <si>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</si>
  <si>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</si>
  <si>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</si>
  <si>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</si>
  <si>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</si>
  <si>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</si>
  <si>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</si>
  <si>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</si>
  <si>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</si>
  <si>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</si>
  <si>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</si>
  <si>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</si>
  <si>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</si>
  <si>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</si>
  <si>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</si>
  <si>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</si>
  <si>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</si>
  <si>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</si>
  <si>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</si>
  <si>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</si>
  <si>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</si>
  <si>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</si>
  <si>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</si>
  <si>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</si>
  <si>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</si>
  <si>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</si>
  <si>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</si>
  <si>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</si>
  <si>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</si>
  <si>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</si>
  <si>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</si>
  <si>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</si>
  <si>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</si>
  <si>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</si>
  <si>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</si>
  <si>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</si>
  <si>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</si>
  <si>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</si>
  <si>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</si>
  <si>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</si>
  <si>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</si>
  <si>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</si>
  <si>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</si>
  <si>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</si>
  <si>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</si>
  <si>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</si>
  <si>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</si>
  <si>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</si>
  <si>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</si>
  <si>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</si>
  <si>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</si>
  <si>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</si>
  <si>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</si>
  <si>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</si>
  <si>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</si>
  <si>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</si>
  <si>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</si>
  <si>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</si>
  <si>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</si>
  <si>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</si>
  <si>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</si>
  <si>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</si>
  <si>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</si>
  <si>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</si>
  <si>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</si>
  <si>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</si>
  <si>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</si>
  <si>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</si>
  <si>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</si>
  <si>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</si>
  <si>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</si>
  <si>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</si>
  <si>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</si>
  <si>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</si>
  <si>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</si>
  <si>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</si>
  <si>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</si>
  <si>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</si>
  <si>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</si>
  <si>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</si>
  <si>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</si>
  <si>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</si>
  <si>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</si>
  <si>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</si>
  <si>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</si>
  <si>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</si>
  <si>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</si>
  <si>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</si>
  <si>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</si>
  <si>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</si>
  <si>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</si>
  <si>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</si>
  <si>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</si>
  <si>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</si>
  <si>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</si>
  <si>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</si>
  <si>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</si>
  <si>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</si>
  <si>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</si>
  <si>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</si>
  <si>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</si>
  <si>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</si>
  <si>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</si>
  <si>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</si>
  <si>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</si>
  <si>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</si>
  <si>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</si>
  <si>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</si>
  <si>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</si>
  <si>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</si>
  <si>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</si>
  <si>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</si>
  <si>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</si>
  <si>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</si>
  <si>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</si>
  <si>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</si>
  <si>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</si>
  <si>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</si>
  <si>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</si>
  <si>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</si>
  <si>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</si>
  <si>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</si>
  <si>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</si>
  <si>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</si>
  <si>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</si>
  <si>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</si>
  <si>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</si>
  <si>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</si>
  <si>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</si>
  <si>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</si>
  <si>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</si>
  <si>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</si>
  <si>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</si>
  <si>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</si>
  <si>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</si>
  <si>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</si>
  <si>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</si>
  <si>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</si>
  <si>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</si>
  <si>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</si>
  <si>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</si>
  <si>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</si>
  <si>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</si>
  <si>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</si>
  <si>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</si>
  <si>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</si>
  <si>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</si>
  <si>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</si>
  <si>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</si>
  <si>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</si>
  <si>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</si>
  <si>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</si>
  <si>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</si>
  <si>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</si>
  <si>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</si>
  <si>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</si>
  <si>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</si>
  <si>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</si>
  <si>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</si>
  <si>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</si>
  <si>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</si>
  <si>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</si>
  <si>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</si>
  <si>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</si>
  <si>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</si>
  <si>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</si>
  <si>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</si>
  <si>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</si>
  <si>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</si>
  <si>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</si>
  <si>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</si>
  <si>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</si>
  <si>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</si>
  <si>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</si>
  <si>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</si>
  <si>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</si>
  <si>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</si>
  <si>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</si>
  <si>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</si>
  <si>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</si>
  <si>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</si>
  <si>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</si>
  <si>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</si>
  <si>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</si>
  <si>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</si>
  <si>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</si>
  <si>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</si>
  <si>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</si>
  <si>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</si>
  <si>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</si>
  <si>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</si>
  <si>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</si>
  <si>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</si>
  <si>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</si>
  <si>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</si>
  <si>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</si>
  <si>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</si>
  <si>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</si>
  <si>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</si>
  <si>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</si>
  <si>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</si>
  <si>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</si>
  <si>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</si>
  <si>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</si>
  <si>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</si>
  <si>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</si>
  <si>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</si>
  <si>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</si>
  <si>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</si>
  <si>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</si>
  <si>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</si>
  <si>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</si>
  <si>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</si>
  <si>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</si>
  <si>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</si>
  <si>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</si>
  <si>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</si>
  <si>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</si>
  <si>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</si>
  <si>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</si>
  <si>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</si>
  <si>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</si>
  <si>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</si>
  <si>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</si>
  <si>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</si>
  <si>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</si>
  <si>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</si>
  <si>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</si>
  <si>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</si>
  <si>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</si>
  <si>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</si>
  <si>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</si>
  <si>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</si>
  <si>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</si>
  <si>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</si>
  <si>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</si>
  <si>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</si>
  <si>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</si>
  <si>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</si>
  <si>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</si>
  <si>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</si>
  <si>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</si>
  <si>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</si>
  <si>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</si>
  <si>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</si>
  <si>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</si>
  <si>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</si>
  <si>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</si>
  <si>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</si>
  <si>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</si>
  <si>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</si>
  <si>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</si>
  <si>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</si>
  <si>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</si>
  <si>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</si>
  <si>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</si>
  <si>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</si>
  <si>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</si>
  <si>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</si>
  <si>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</si>
  <si>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</si>
  <si>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</si>
  <si>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</si>
  <si>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</si>
  <si>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</si>
  <si>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</si>
  <si>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</si>
  <si>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</si>
  <si>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</si>
  <si>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</si>
  <si>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</si>
  <si>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</si>
  <si>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</si>
  <si>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</si>
  <si>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</si>
  <si>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</si>
  <si>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</si>
  <si>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</si>
  <si>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</si>
  <si>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</si>
  <si>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</si>
  <si>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</si>
  <si>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</si>
  <si>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</si>
  <si>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</si>
  <si>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</si>
  <si>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</si>
  <si>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</si>
  <si>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</si>
  <si>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</si>
  <si>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</si>
  <si>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</si>
  <si>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</si>
  <si>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</si>
  <si>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</si>
  <si>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</si>
  <si>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</si>
  <si>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</si>
  <si>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</si>
  <si>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</si>
  <si>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</si>
  <si>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</si>
  <si>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</si>
  <si>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</si>
  <si>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</si>
  <si>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</si>
  <si>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</si>
  <si>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</si>
  <si>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</si>
  <si>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</si>
  <si>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</si>
  <si>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</si>
  <si>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</si>
  <si>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</si>
  <si>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</si>
  <si>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</si>
  <si>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</si>
  <si>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</si>
  <si>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</si>
  <si>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</si>
  <si>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</si>
  <si>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</si>
  <si>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</si>
  <si>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</si>
  <si>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</si>
  <si>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</si>
  <si>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</si>
  <si>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</si>
  <si>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</si>
  <si>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</si>
  <si>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</si>
  <si>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</si>
  <si>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</si>
  <si>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</si>
  <si>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</si>
  <si>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</si>
  <si>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</si>
  <si>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</si>
  <si>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</si>
  <si>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</si>
  <si>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</si>
  <si>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</si>
  <si>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</si>
  <si>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</si>
  <si>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</si>
  <si>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</si>
  <si>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</si>
  <si>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</si>
  <si>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</si>
  <si>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</si>
  <si>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</si>
  <si>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</si>
  <si>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</si>
  <si>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</si>
  <si>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</si>
  <si>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</si>
  <si>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</si>
  <si>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</si>
  <si>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</si>
  <si>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</si>
  <si>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</si>
  <si>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</si>
  <si>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</si>
  <si>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</si>
  <si>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</si>
  <si>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</si>
  <si>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</si>
  <si>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</si>
  <si>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</si>
  <si>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</si>
  <si>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</si>
  <si>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</si>
  <si>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</si>
  <si>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</si>
  <si>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</si>
  <si>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</si>
  <si>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</si>
  <si>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</si>
  <si>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</si>
  <si>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</si>
  <si>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</si>
  <si>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</si>
  <si>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</si>
  <si>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</si>
  <si>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</si>
  <si>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</si>
  <si>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</si>
  <si>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</si>
  <si>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</si>
  <si>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</si>
  <si>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</si>
  <si>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</si>
  <si>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</si>
  <si>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</si>
  <si>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</si>
  <si>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</si>
  <si>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</si>
  <si>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</si>
  <si>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</si>
  <si>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</si>
  <si>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</si>
  <si>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</si>
  <si>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</si>
  <si>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</si>
  <si>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</si>
  <si>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</si>
  <si>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</si>
  <si>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</si>
  <si>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</si>
  <si>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</si>
  <si>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</si>
  <si>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</si>
  <si>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</si>
  <si>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</si>
  <si>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</si>
  <si>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</si>
  <si>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</si>
  <si>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</si>
  <si>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</si>
  <si>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</si>
  <si>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</si>
  <si>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</si>
  <si>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</si>
  <si>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</si>
  <si>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</si>
  <si>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</si>
  <si>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</si>
  <si>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</si>
  <si>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</si>
  <si>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</si>
  <si>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</si>
  <si>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</si>
  <si>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</si>
  <si>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</si>
  <si>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</si>
  <si>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</si>
  <si>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</si>
  <si>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</si>
  <si>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</si>
  <si>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</si>
  <si>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</si>
  <si>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</si>
  <si>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</si>
  <si>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</si>
  <si>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</si>
  <si>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</si>
  <si>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</si>
  <si>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</si>
  <si>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</si>
  <si>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</si>
  <si>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</si>
  <si>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</si>
  <si>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</si>
  <si>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</si>
  <si>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</si>
  <si>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</si>
  <si>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</si>
  <si>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</si>
  <si>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</si>
  <si>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</si>
  <si>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</si>
  <si>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</si>
  <si>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</si>
  <si>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</si>
  <si>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</si>
  <si>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</si>
  <si>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</si>
  <si>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</si>
  <si>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</si>
  <si>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</si>
  <si>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</si>
  <si>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</si>
  <si>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</si>
  <si>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</si>
  <si>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</si>
  <si>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</si>
  <si>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</si>
  <si>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</si>
  <si>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</si>
  <si>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</si>
  <si>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</si>
  <si>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</si>
  <si>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</si>
  <si>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</si>
  <si>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</si>
  <si>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</si>
  <si>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</si>
  <si>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</si>
  <si>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</si>
  <si>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</si>
  <si>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</si>
  <si>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</si>
  <si>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</si>
  <si>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</si>
  <si>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</si>
  <si>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</si>
  <si>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</si>
  <si>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</si>
  <si>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</si>
  <si>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</si>
  <si>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</si>
  <si>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</si>
  <si>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</si>
  <si>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</si>
  <si>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</si>
  <si>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</si>
  <si>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</si>
  <si>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</si>
  <si>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</si>
  <si>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</si>
  <si>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</si>
  <si>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</si>
  <si>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</si>
  <si>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</si>
  <si>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</si>
  <si>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</si>
  <si>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</si>
  <si>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</si>
  <si>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</si>
  <si>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</si>
  <si>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</si>
  <si>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</si>
  <si>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</si>
  <si>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</si>
  <si>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</si>
  <si>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</si>
  <si>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</si>
  <si>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</si>
  <si>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</si>
  <si>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</si>
  <si>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</si>
  <si>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</si>
  <si>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</si>
  <si>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</si>
  <si>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</si>
  <si>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</si>
  <si>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</si>
  <si>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</si>
  <si>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</si>
  <si>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</si>
  <si>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</si>
  <si>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</si>
  <si>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</si>
  <si>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</si>
  <si>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</si>
  <si>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</si>
  <si>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</si>
  <si>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</si>
  <si>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</si>
  <si>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</si>
  <si>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</si>
  <si>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</si>
  <si>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</si>
  <si>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</si>
  <si>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</si>
  <si>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</si>
  <si>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</si>
  <si>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</si>
  <si>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</si>
  <si>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</si>
  <si>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</si>
  <si>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</si>
  <si>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</si>
  <si>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</si>
  <si>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</si>
  <si>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</si>
  <si>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</si>
  <si>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</si>
  <si>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</si>
  <si>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</si>
  <si>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</si>
  <si>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</si>
  <si>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</si>
  <si>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</si>
  <si>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</si>
  <si>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</si>
  <si>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</si>
  <si>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</si>
  <si>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</si>
  <si>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</si>
  <si>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</si>
  <si>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</si>
  <si>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</si>
  <si>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</si>
  <si>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</si>
  <si>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</si>
  <si>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</si>
  <si>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</si>
  <si>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</si>
  <si>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</si>
  <si>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</si>
  <si>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</si>
  <si>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</si>
  <si>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</si>
  <si>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</si>
  <si>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</si>
  <si>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</si>
  <si>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</si>
  <si>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</si>
  <si>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</si>
  <si>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</si>
  <si>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</si>
  <si>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</si>
  <si>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</si>
  <si>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</si>
  <si>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</si>
  <si>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</si>
  <si>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</si>
  <si>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</si>
  <si>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</si>
  <si>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</si>
  <si>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</si>
  <si>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</si>
  <si>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</si>
  <si>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</si>
  <si>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</si>
  <si>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</si>
  <si>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</si>
  <si>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</si>
  <si>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</si>
  <si>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</si>
  <si>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</si>
  <si>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</si>
  <si>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</si>
  <si>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</si>
  <si>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</si>
  <si>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</si>
  <si>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</si>
  <si>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</si>
  <si>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</si>
  <si>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</si>
  <si>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</si>
  <si>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</si>
  <si>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</si>
  <si>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</si>
  <si>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</si>
  <si>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</si>
  <si>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</si>
  <si>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</si>
  <si>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</si>
  <si>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</si>
  <si>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</si>
  <si>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</si>
  <si>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</si>
  <si>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</si>
  <si>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</si>
  <si>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</si>
  <si>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</si>
  <si>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</si>
  <si>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</si>
  <si>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</si>
  <si>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</si>
  <si>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</si>
  <si>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</si>
  <si>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</si>
  <si>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</si>
  <si>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</si>
  <si>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</si>
  <si>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</si>
  <si>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</si>
  <si>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</si>
  <si>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</si>
  <si>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</si>
  <si>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</si>
  <si>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</si>
  <si>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</si>
  <si>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</si>
  <si>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</si>
  <si>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</si>
  <si>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</si>
  <si>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</si>
  <si>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</si>
  <si>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</si>
  <si>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</si>
  <si>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</si>
  <si>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</si>
  <si>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</si>
  <si>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</si>
  <si>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</si>
  <si>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</si>
  <si>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</si>
  <si>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</si>
  <si>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</si>
  <si>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</si>
  <si>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</si>
  <si>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</si>
  <si>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</si>
  <si>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</si>
  <si>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</si>
  <si>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</si>
  <si>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</si>
  <si>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</si>
  <si>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</si>
  <si>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</si>
  <si>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</si>
  <si>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</si>
  <si>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</si>
  <si>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</si>
  <si>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</si>
  <si>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</si>
  <si>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</si>
  <si>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</si>
  <si>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</si>
  <si>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</si>
  <si>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</si>
  <si>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</si>
  <si>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</si>
  <si>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</si>
  <si>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</si>
  <si>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</si>
  <si>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</si>
  <si>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</si>
  <si>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</si>
  <si>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</si>
  <si>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</si>
  <si>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</si>
  <si>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</si>
  <si>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</si>
  <si>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</si>
  <si>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</si>
  <si>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</si>
  <si>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</si>
  <si>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</si>
  <si>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</si>
  <si>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</si>
  <si>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</si>
  <si>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</si>
  <si>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</si>
  <si>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</si>
  <si>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</si>
  <si>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</si>
  <si>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</si>
  <si>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</si>
  <si>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</si>
  <si>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</si>
  <si>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</si>
  <si>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</si>
  <si>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</si>
  <si>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</si>
  <si>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</si>
  <si>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</si>
  <si>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</si>
  <si>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</si>
  <si>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</si>
  <si>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</si>
  <si>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</si>
  <si>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</si>
  <si>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</si>
  <si>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</si>
  <si>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</si>
  <si>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</si>
  <si>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</si>
  <si>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</si>
  <si>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</si>
  <si>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</si>
  <si>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</si>
  <si>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</si>
  <si>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</si>
  <si>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</si>
  <si>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</si>
  <si>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</si>
  <si>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</si>
  <si>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</si>
  <si>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</si>
  <si>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</si>
  <si>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</si>
  <si>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</si>
  <si>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</si>
  <si>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</si>
  <si>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</si>
  <si>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</si>
  <si>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</si>
  <si>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</si>
  <si>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</si>
  <si>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</si>
  <si>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</si>
  <si>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</si>
  <si>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</si>
  <si>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</si>
  <si>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</si>
  <si>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</si>
  <si>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</si>
  <si>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</si>
  <si>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</si>
  <si>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</si>
  <si>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</si>
  <si>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</si>
  <si>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</si>
  <si>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</si>
  <si>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</si>
  <si>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</si>
  <si>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</si>
  <si>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</si>
  <si>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</si>
  <si>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</si>
  <si>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</si>
  <si>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</si>
  <si>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</si>
  <si>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</si>
  <si>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</si>
  <si>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</si>
  <si>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</si>
  <si>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</si>
  <si>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</si>
  <si>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</si>
  <si>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</si>
  <si>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</si>
  <si>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</si>
  <si>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</si>
  <si>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</si>
  <si>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</si>
  <si>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</si>
  <si>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</si>
  <si>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</si>
  <si>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</si>
  <si>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</si>
  <si>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</si>
  <si>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</si>
  <si>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</si>
  <si>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</si>
  <si>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</si>
  <si>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</si>
  <si>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</si>
  <si>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</si>
  <si>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</si>
  <si>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</si>
  <si>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</si>
  <si>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</si>
  <si>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</si>
  <si>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</si>
  <si>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</si>
  <si>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</si>
  <si>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</si>
  <si>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</si>
  <si>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</si>
  <si>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</si>
  <si>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</si>
  <si>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</si>
  <si>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</si>
  <si>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</si>
  <si>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</si>
  <si>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</si>
  <si>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</si>
  <si>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</si>
  <si>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</si>
  <si>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</si>
  <si>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</si>
  <si>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</si>
  <si>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</si>
  <si>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</si>
  <si>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</si>
  <si>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</si>
  <si>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</si>
  <si>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</si>
  <si>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</si>
  <si>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</si>
  <si>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</si>
  <si>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</si>
  <si>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</si>
  <si>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</si>
  <si>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</si>
  <si>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</si>
  <si>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</si>
  <si>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</si>
  <si>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</si>
  <si>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</si>
  <si>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</si>
  <si>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</si>
  <si>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</si>
  <si>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</si>
  <si>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</si>
  <si>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</si>
  <si>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</si>
  <si>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</si>
  <si>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</si>
  <si>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</si>
  <si>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</si>
  <si>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</si>
  <si>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</si>
  <si>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</si>
  <si>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</si>
  <si>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</si>
  <si>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</si>
  <si>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</si>
  <si>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</si>
  <si>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</si>
  <si>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</si>
  <si>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</si>
  <si>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</si>
  <si>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</si>
  <si>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</si>
  <si>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</si>
  <si>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</si>
  <si>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</si>
  <si>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</si>
  <si>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</si>
  <si>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</si>
  <si>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</si>
  <si>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</si>
  <si>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</si>
  <si>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</si>
  <si>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</si>
  <si>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</si>
  <si>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</si>
  <si>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</si>
  <si>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</si>
  <si>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</si>
  <si>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</si>
  <si>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</si>
  <si>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</si>
  <si>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</si>
  <si>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</si>
  <si>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</si>
  <si>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</si>
  <si>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</si>
  <si>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</si>
  <si>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</si>
  <si>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</si>
  <si>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</si>
  <si>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</si>
  <si>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</si>
  <si>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</si>
  <si>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</si>
  <si>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</si>
  <si>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</si>
  <si>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</si>
  <si>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</si>
  <si>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</si>
  <si>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</si>
  <si>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</si>
  <si>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</si>
  <si>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</si>
  <si>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</si>
  <si>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</si>
  <si>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</si>
  <si>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</si>
  <si>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</si>
  <si>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</si>
  <si>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</si>
  <si>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</si>
  <si>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</si>
  <si>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</si>
  <si>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</si>
  <si>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</si>
  <si>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</si>
  <si>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</si>
  <si>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</si>
  <si>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</si>
  <si>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</si>
  <si>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</si>
  <si>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</si>
  <si>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</si>
  <si>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</si>
  <si>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</si>
  <si>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</si>
  <si>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</si>
  <si>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</si>
  <si>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</si>
  <si>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</si>
  <si>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</si>
  <si>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</si>
  <si>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</si>
  <si>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</si>
  <si>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</si>
  <si>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</si>
  <si>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</si>
  <si>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</si>
  <si>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</si>
  <si>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</si>
  <si>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</si>
  <si>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</si>
  <si>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</si>
  <si>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</si>
  <si>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</si>
  <si>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</si>
  <si>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</si>
  <si>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</si>
  <si>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</si>
  <si>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</si>
  <si>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</si>
  <si>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</si>
  <si>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</si>
  <si>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</si>
  <si>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</si>
  <si>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</si>
  <si>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</si>
  <si>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</si>
  <si>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</si>
  <si>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</si>
  <si>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</si>
  <si>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</si>
  <si>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</si>
  <si>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</si>
  <si>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</si>
  <si>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</si>
  <si>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</si>
  <si>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</si>
  <si>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</si>
  <si>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</si>
  <si>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</si>
  <si>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</si>
  <si>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</si>
  <si>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</si>
  <si>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</si>
  <si>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</si>
  <si>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</si>
  <si>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</si>
  <si>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</si>
  <si>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</si>
  <si>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</si>
  <si>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</si>
  <si>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</si>
  <si>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</si>
  <si>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</si>
  <si>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</si>
  <si>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</si>
  <si>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</si>
  <si>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</si>
  <si>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</si>
  <si>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</si>
  <si>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</si>
  <si>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</si>
  <si>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</si>
  <si>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</si>
  <si>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</si>
  <si>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</si>
  <si>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</si>
  <si>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</si>
  <si>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</si>
  <si>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</si>
  <si>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</si>
  <si>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</si>
  <si>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</si>
  <si>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</si>
  <si>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</si>
  <si>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</si>
  <si>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</si>
  <si>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</si>
  <si>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</si>
  <si>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</si>
  <si>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</si>
  <si>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</si>
  <si>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</si>
  <si>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</si>
  <si>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</si>
  <si>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</si>
  <si>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</si>
  <si>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</si>
  <si>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</si>
  <si>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</si>
  <si>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</si>
  <si>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</si>
  <si>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</si>
  <si>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</si>
  <si>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</si>
  <si>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</si>
  <si>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</si>
  <si>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</si>
  <si>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</si>
  <si>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</si>
  <si>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</si>
  <si>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</si>
  <si>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</si>
  <si>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</si>
  <si>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</si>
  <si>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</si>
  <si>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</si>
  <si>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</si>
  <si>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</si>
  <si>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</si>
  <si>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</si>
  <si>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</si>
  <si>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</si>
  <si>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</si>
  <si>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</si>
  <si>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</si>
  <si>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</si>
  <si>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</si>
  <si>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</si>
  <si>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</si>
  <si>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</si>
  <si>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</si>
  <si>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</si>
  <si>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</si>
  <si>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</si>
  <si>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</si>
  <si>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</si>
  <si>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</si>
  <si>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</si>
  <si>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</si>
  <si>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</si>
  <si>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</si>
  <si>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</si>
  <si>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</si>
  <si>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</si>
  <si>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</si>
  <si>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</si>
  <si>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</si>
  <si>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</si>
  <si>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</si>
  <si>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</si>
  <si>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</si>
  <si>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</si>
  <si>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</si>
  <si>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</si>
  <si>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</si>
  <si>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</si>
  <si>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</si>
  <si>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</si>
  <si>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</si>
  <si>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</si>
  <si>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</si>
  <si>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</si>
  <si>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</si>
  <si>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</si>
  <si>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</si>
  <si>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</si>
  <si>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</si>
  <si>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</si>
  <si>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</si>
  <si>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</si>
  <si>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</si>
  <si>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</si>
  <si>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</si>
  <si>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</si>
  <si>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</si>
  <si>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</si>
  <si>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</si>
  <si>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</si>
  <si>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</si>
  <si>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</si>
  <si>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</si>
  <si>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</si>
  <si>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</si>
  <si>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</si>
  <si>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</si>
  <si>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</si>
  <si>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</si>
  <si>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</si>
  <si>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</si>
  <si>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</si>
  <si>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</si>
  <si>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</si>
  <si>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</si>
  <si>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</si>
  <si>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</si>
  <si>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</si>
  <si>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</si>
  <si>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</si>
  <si>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</si>
  <si>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</si>
  <si>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</si>
  <si>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</si>
  <si>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</si>
  <si>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</si>
  <si>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</si>
  <si>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</si>
  <si>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</si>
  <si>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</si>
  <si>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</si>
  <si>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</si>
  <si>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</si>
  <si>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</si>
  <si>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</si>
  <si>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</si>
  <si>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</si>
  <si>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</si>
  <si>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</si>
  <si>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</si>
  <si>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</si>
  <si>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</si>
  <si>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</si>
  <si>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</si>
  <si>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</si>
  <si>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</si>
  <si>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</si>
  <si>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</si>
  <si>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</si>
  <si>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</si>
  <si>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</si>
  <si>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</si>
  <si>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</si>
  <si>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</si>
  <si>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</si>
  <si>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</si>
  <si>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</si>
  <si>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</si>
  <si>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</si>
  <si>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</si>
  <si>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</si>
  <si>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</si>
  <si>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</si>
  <si>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</si>
  <si>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</si>
  <si>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</si>
  <si>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</si>
  <si>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</si>
  <si>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</si>
  <si>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</si>
  <si>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</si>
  <si>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</si>
  <si>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</si>
  <si>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</si>
  <si>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</si>
  <si>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</si>
  <si>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</si>
  <si>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</si>
  <si>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</si>
  <si>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</si>
  <si>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</si>
  <si>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</si>
  <si>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</si>
  <si>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</si>
  <si>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</si>
  <si>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</si>
  <si>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</si>
  <si>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</si>
  <si>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</si>
  <si>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</si>
  <si>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</si>
  <si>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</si>
  <si>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</si>
  <si>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</si>
  <si>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</si>
  <si>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</si>
  <si>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</si>
  <si>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</si>
  <si>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</si>
  <si>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</si>
  <si>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</si>
  <si>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</si>
  <si>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</si>
  <si>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</si>
  <si>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</si>
  <si>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</si>
  <si>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</si>
  <si>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</si>
  <si>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</si>
  <si>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</si>
  <si>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</si>
  <si>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</si>
  <si>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</si>
  <si>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</si>
  <si>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</si>
  <si>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</si>
  <si>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</si>
  <si>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</si>
  <si>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</si>
  <si>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</si>
  <si>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</si>
  <si>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</si>
  <si>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</si>
  <si>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</si>
  <si>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</si>
  <si>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</si>
  <si>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</si>
  <si>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</si>
  <si>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</si>
  <si>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</si>
  <si>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</si>
  <si>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</si>
  <si>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</si>
  <si>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</si>
  <si>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</si>
  <si>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</si>
  <si>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</si>
  <si>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</si>
  <si>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</si>
  <si>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</si>
  <si>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</si>
  <si>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</si>
  <si>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</si>
  <si>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</si>
  <si>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</si>
  <si>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</si>
  <si>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</si>
  <si>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</si>
  <si>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</si>
  <si>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</si>
  <si>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</si>
  <si>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</si>
  <si>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</si>
  <si>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</si>
  <si>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</si>
  <si>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</si>
  <si>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</si>
  <si>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</si>
  <si>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</si>
  <si>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</si>
  <si>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</si>
  <si>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</si>
  <si>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</si>
  <si>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</si>
  <si>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</si>
  <si>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</si>
  <si>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</si>
  <si>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</si>
  <si>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</si>
  <si>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</si>
  <si>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</si>
  <si>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</si>
  <si>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</si>
  <si>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</si>
  <si>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</si>
  <si>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</si>
  <si>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</si>
  <si>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</si>
  <si>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</si>
  <si>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</si>
  <si>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</si>
  <si>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</si>
  <si>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</si>
  <si>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</si>
  <si>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</si>
  <si>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</si>
  <si>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</si>
  <si>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</si>
  <si>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</si>
  <si>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</si>
  <si>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</si>
  <si>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</si>
  <si>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</si>
  <si>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</si>
  <si>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</si>
  <si>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</si>
  <si>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</si>
  <si>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</si>
  <si>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</si>
  <si>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</si>
  <si>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</si>
  <si>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</si>
  <si>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</si>
  <si>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</si>
  <si>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</si>
  <si>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</si>
  <si>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</si>
  <si>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</si>
  <si>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</si>
  <si>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</si>
  <si>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</si>
  <si>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</si>
  <si>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</si>
  <si>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</si>
  <si>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</si>
  <si>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</si>
  <si>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</si>
  <si>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</si>
  <si>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</si>
  <si>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</si>
  <si>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</si>
  <si>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</si>
  <si>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</si>
  <si>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</si>
  <si>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</si>
  <si>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</si>
  <si>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</si>
  <si>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</si>
  <si>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</si>
  <si>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</si>
  <si>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</si>
  <si>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</si>
  <si>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</si>
  <si>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</si>
  <si>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</si>
  <si>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</si>
  <si>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</si>
  <si>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</si>
  <si>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</si>
  <si>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</si>
  <si>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</si>
  <si>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</si>
  <si>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</si>
  <si>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</si>
  <si>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</si>
  <si>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</si>
  <si>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</si>
  <si>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</si>
  <si>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</si>
  <si>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</si>
  <si>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</si>
  <si>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</si>
  <si>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</si>
  <si>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</si>
  <si>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</si>
  <si>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</si>
  <si>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</si>
  <si>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</si>
  <si>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</si>
  <si>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</si>
  <si>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</si>
  <si>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</si>
  <si>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</si>
  <si>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</si>
  <si>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</si>
  <si>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</si>
  <si>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</si>
  <si>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</si>
  <si>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</si>
  <si>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</si>
  <si>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</si>
  <si>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</si>
  <si>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</si>
  <si>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</si>
  <si>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</si>
  <si>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</si>
  <si>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</si>
  <si>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</si>
  <si>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</si>
  <si>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</si>
  <si>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</si>
  <si>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</si>
  <si>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</si>
  <si>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</si>
  <si>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</si>
  <si>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</si>
  <si>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</si>
  <si>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</si>
  <si>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</si>
  <si>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</si>
  <si>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</si>
  <si>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</si>
  <si>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</si>
  <si>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</si>
  <si>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</si>
  <si>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</si>
  <si>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</si>
  <si>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</si>
  <si>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</si>
  <si>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</si>
  <si>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</si>
  <si>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</si>
  <si>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</si>
  <si>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</si>
  <si>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</si>
  <si>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</si>
  <si>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</si>
  <si>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</si>
  <si>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</si>
  <si>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</si>
  <si>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</si>
  <si>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</si>
  <si>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</si>
  <si>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</si>
  <si>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</si>
  <si>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</si>
  <si>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</si>
  <si>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</si>
  <si>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</si>
  <si>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</si>
  <si>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</si>
  <si>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</si>
  <si>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</si>
  <si>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</si>
  <si>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</si>
  <si>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</si>
  <si>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</si>
  <si>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</si>
  <si>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</si>
  <si>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</si>
  <si>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</si>
  <si>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</si>
  <si>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</si>
  <si>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</si>
  <si>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</si>
  <si>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</si>
  <si>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</si>
  <si>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</si>
  <si>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</si>
  <si>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</si>
  <si>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</si>
  <si>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</si>
  <si>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</si>
  <si>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</si>
  <si>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</si>
  <si>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</si>
  <si>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</si>
  <si>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</si>
  <si>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</si>
  <si>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</si>
  <si>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</si>
  <si>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</si>
  <si>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</si>
  <si>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</si>
  <si>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</si>
  <si>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</si>
  <si>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</si>
  <si>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</si>
  <si>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</si>
  <si>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</si>
  <si>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</si>
  <si>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</si>
  <si>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</si>
  <si>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</si>
  <si>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</si>
  <si>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</si>
  <si>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</si>
  <si>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</si>
  <si>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</si>
  <si>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</si>
  <si>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</si>
  <si>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</si>
  <si>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</si>
  <si>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</si>
  <si>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</si>
  <si>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</si>
  <si>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</si>
  <si>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</si>
  <si>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</si>
  <si>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</si>
  <si>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</si>
  <si>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</si>
  <si>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</si>
  <si>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</si>
  <si>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</si>
  <si>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</si>
  <si>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</si>
  <si>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</si>
  <si>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</si>
  <si>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</si>
  <si>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</si>
  <si>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</si>
  <si>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</si>
  <si>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</si>
  <si>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</si>
  <si>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</si>
  <si>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</si>
  <si>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</si>
  <si>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</si>
  <si>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</si>
  <si>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</si>
  <si>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</si>
  <si>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</si>
  <si>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</si>
  <si>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</si>
  <si>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</si>
  <si>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</si>
  <si>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</si>
  <si>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</si>
  <si>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</si>
  <si>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</si>
  <si>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</si>
  <si>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</si>
  <si>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</si>
  <si>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</si>
  <si>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</si>
  <si>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</si>
  <si>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</si>
  <si>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</si>
  <si>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</si>
  <si>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</si>
  <si>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</si>
  <si>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</si>
  <si>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</si>
  <si>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</si>
  <si>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</si>
  <si>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</si>
  <si>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</si>
  <si>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</si>
  <si>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</si>
  <si>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</si>
  <si>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</si>
  <si>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</si>
  <si>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</si>
  <si>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</si>
  <si>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</si>
  <si>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</si>
  <si>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</si>
  <si>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</si>
  <si>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</si>
  <si>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</si>
  <si>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</si>
  <si>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</si>
  <si>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</si>
  <si>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</si>
  <si>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</si>
  <si>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</si>
  <si>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</si>
  <si>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</si>
  <si>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</si>
  <si>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</si>
  <si>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</si>
  <si>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</si>
  <si>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</si>
  <si>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</si>
  <si>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</si>
  <si>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</si>
  <si>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</si>
  <si>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</si>
  <si>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</si>
  <si>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</si>
  <si>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</si>
  <si>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</si>
  <si>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</si>
  <si>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</si>
  <si>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</si>
  <si>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</si>
  <si>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</si>
  <si>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</si>
  <si>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</si>
  <si>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</si>
  <si>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</si>
  <si>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</si>
  <si>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</si>
  <si>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</si>
  <si>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</si>
  <si>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</si>
  <si>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</si>
  <si>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</si>
  <si>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</si>
  <si>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</si>
  <si>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</si>
  <si>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</si>
  <si>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</si>
  <si>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</si>
  <si>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</si>
  <si>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</si>
  <si>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</si>
  <si>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</si>
  <si>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</si>
  <si>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</si>
  <si>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</si>
  <si>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</si>
  <si>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</si>
  <si>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</si>
  <si>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</si>
  <si>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</si>
  <si>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</si>
  <si>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</si>
  <si>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</si>
  <si>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</si>
  <si>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</si>
  <si>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</si>
  <si>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</si>
  <si>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</si>
  <si>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</si>
  <si>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</si>
  <si>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</si>
  <si>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</si>
  <si>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</si>
  <si>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</si>
  <si>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</si>
  <si>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</si>
  <si>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</si>
  <si>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</si>
  <si>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</si>
  <si>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</si>
  <si>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</si>
  <si>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</si>
  <si>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</si>
  <si>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</si>
  <si>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</si>
  <si>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</si>
  <si>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</si>
  <si>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</si>
  <si>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</si>
  <si>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</si>
  <si>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</si>
  <si>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</si>
  <si>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</si>
  <si>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</si>
  <si>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</si>
  <si>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</si>
  <si>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</si>
  <si>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</si>
  <si>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</si>
  <si>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</si>
  <si>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</si>
  <si>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</si>
  <si>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</si>
  <si>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</si>
  <si>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</si>
  <si>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</si>
  <si>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</si>
  <si>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</si>
  <si>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</si>
  <si>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</si>
  <si>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</si>
  <si>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</si>
  <si>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</si>
  <si>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</si>
  <si>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</si>
  <si>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</si>
  <si>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</si>
  <si>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</si>
  <si>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</si>
  <si>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</si>
  <si>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</si>
  <si>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</si>
  <si>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</si>
  <si>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</si>
  <si>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</si>
  <si>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</si>
  <si>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</si>
  <si>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</si>
  <si>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</si>
  <si>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</si>
  <si>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</si>
  <si>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</si>
  <si>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</si>
  <si>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</si>
  <si>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</si>
  <si>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</si>
  <si>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</si>
  <si>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</si>
  <si>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</si>
  <si>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</si>
  <si>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</si>
  <si>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</si>
  <si>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</si>
  <si>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</si>
  <si>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</si>
  <si>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</si>
  <si>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</si>
  <si>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</si>
  <si>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</si>
  <si>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</si>
  <si>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</si>
  <si>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</si>
  <si>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</si>
  <si>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</si>
  <si>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</si>
  <si>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</si>
  <si>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</si>
  <si>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</si>
  <si>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</si>
  <si>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</si>
  <si>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</si>
  <si>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</si>
  <si>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</si>
  <si>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</si>
  <si>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</si>
  <si>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</si>
  <si>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</si>
  <si>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</si>
  <si>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</si>
  <si>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</si>
  <si>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</si>
  <si>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</si>
  <si>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</si>
  <si>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</si>
  <si>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</si>
  <si>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</si>
  <si>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</si>
  <si>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</si>
  <si>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</si>
  <si>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</si>
  <si>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</si>
  <si>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</si>
  <si>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</si>
  <si>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</si>
  <si>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</si>
  <si>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</si>
  <si>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</si>
  <si>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</si>
  <si>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</si>
  <si>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</si>
  <si>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</si>
  <si>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</si>
  <si>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</si>
  <si>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</si>
  <si>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</si>
  <si>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</si>
  <si>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</si>
  <si>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</si>
  <si>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</si>
  <si>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</si>
  <si>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</si>
  <si>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</si>
  <si>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</si>
  <si>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</si>
  <si>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</si>
  <si>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</si>
  <si>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</si>
  <si>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</si>
  <si>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</si>
  <si>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</si>
  <si>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</si>
  <si>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</si>
  <si>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</si>
  <si>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</si>
  <si>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</si>
  <si>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</si>
  <si>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</si>
  <si>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</si>
  <si>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</si>
  <si>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</si>
  <si>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</si>
  <si>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</si>
  <si>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</si>
  <si>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</si>
  <si>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</si>
  <si>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</si>
  <si>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</si>
  <si>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</si>
  <si>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</si>
  <si>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</si>
  <si>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</si>
  <si>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</si>
  <si>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</si>
  <si>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</si>
  <si>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</si>
  <si>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</si>
  <si>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</si>
  <si>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</si>
  <si>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</si>
  <si>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</si>
  <si>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</si>
  <si>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</si>
  <si>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</si>
  <si>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</si>
  <si>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</si>
  <si>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</si>
  <si>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</si>
  <si>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</si>
  <si>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</si>
  <si>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</si>
  <si>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</si>
  <si>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</si>
  <si>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</si>
  <si>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</si>
  <si>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</si>
  <si>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</si>
  <si>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</si>
  <si>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</si>
  <si>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</si>
  <si>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</si>
  <si>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</si>
  <si>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</si>
  <si>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</si>
  <si>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</si>
  <si>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</si>
  <si>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</si>
  <si>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</si>
  <si>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</si>
  <si>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</si>
  <si>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</si>
  <si>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</si>
  <si>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</si>
  <si>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</si>
  <si>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</si>
  <si>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</si>
  <si>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</si>
  <si>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</si>
  <si>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</si>
  <si>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</si>
  <si>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</si>
  <si>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</si>
  <si>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</si>
  <si>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</si>
  <si>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</si>
  <si>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</si>
  <si>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</si>
  <si>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</si>
  <si>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</si>
  <si>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</si>
  <si>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</si>
  <si>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</si>
  <si>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</si>
  <si>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</si>
  <si>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</si>
  <si>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</si>
  <si>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</si>
  <si>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</si>
  <si>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</si>
  <si>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</si>
  <si>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</si>
  <si>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</si>
  <si>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</si>
  <si>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</si>
  <si>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</si>
  <si>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</si>
  <si>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</si>
  <si>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</si>
  <si>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</si>
  <si>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</si>
  <si>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</si>
  <si>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</si>
  <si>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</si>
  <si>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</si>
  <si>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</si>
  <si>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</si>
  <si>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</si>
  <si>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</si>
  <si>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</si>
  <si>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</si>
  <si>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</si>
  <si>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</si>
  <si>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</si>
  <si>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</si>
  <si>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</si>
  <si>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</si>
  <si>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</si>
  <si>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</si>
  <si>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</si>
  <si>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</si>
  <si>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</si>
  <si>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</si>
  <si>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</si>
  <si>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</si>
  <si>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</si>
  <si>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</si>
  <si>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</si>
  <si>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</si>
  <si>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</si>
  <si>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</si>
  <si>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</si>
  <si>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</si>
  <si>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</si>
  <si>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</si>
  <si>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</si>
  <si>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</si>
  <si>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</si>
  <si>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</si>
  <si>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</si>
  <si>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</si>
  <si>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</si>
  <si>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</si>
  <si>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</si>
  <si>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</si>
  <si>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</si>
  <si>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</si>
  <si>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</si>
  <si>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</si>
  <si>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</si>
  <si>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</si>
  <si>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</si>
  <si>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</si>
  <si>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</si>
  <si>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</si>
  <si>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</si>
  <si>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</si>
  <si>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</si>
  <si>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</si>
  <si>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</si>
  <si>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</si>
  <si>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</si>
  <si>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</si>
  <si>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</si>
  <si>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</si>
  <si>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</si>
  <si>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</si>
  <si>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</si>
  <si>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</si>
  <si>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</si>
  <si>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</si>
  <si>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</si>
  <si>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</si>
  <si>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</si>
  <si>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</si>
  <si>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</si>
  <si>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</si>
  <si>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</si>
  <si>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</si>
  <si>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</si>
  <si>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</si>
  <si>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</si>
  <si>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</si>
  <si>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</si>
  <si>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</si>
  <si>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</si>
  <si>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</si>
  <si>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</si>
  <si>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</si>
  <si>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</si>
  <si>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</si>
  <si>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</si>
  <si>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</si>
  <si>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</si>
  <si>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</si>
  <si>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</si>
  <si>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</si>
  <si>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</si>
  <si>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</si>
  <si>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</si>
  <si>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</si>
  <si>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</si>
  <si>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</si>
  <si>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</si>
  <si>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</si>
  <si>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</si>
  <si>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</si>
  <si>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</si>
  <si>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</si>
  <si>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</si>
  <si>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</si>
  <si>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</si>
  <si>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</si>
  <si>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</si>
  <si>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</si>
  <si>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</si>
  <si>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</si>
  <si>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</si>
  <si>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</si>
  <si>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</si>
  <si>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</si>
  <si>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</si>
  <si>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</si>
  <si>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</si>
  <si>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</si>
  <si>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</si>
  <si>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</si>
  <si>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</si>
  <si>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</si>
  <si>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</si>
  <si>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</si>
  <si>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</si>
  <si>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</si>
  <si>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</si>
  <si>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</si>
  <si>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</si>
  <si>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</si>
  <si>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</si>
  <si>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</si>
  <si>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</si>
  <si>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</si>
  <si>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</si>
  <si>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</si>
  <si>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</si>
  <si>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</si>
  <si>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</si>
  <si>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</si>
  <si>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</si>
  <si>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</si>
  <si>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</si>
  <si>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</si>
  <si>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</si>
  <si>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</si>
  <si>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</si>
  <si>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</si>
  <si>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</si>
  <si>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</si>
  <si>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</si>
  <si>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</si>
  <si>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</si>
  <si>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</si>
  <si>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</si>
  <si>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</si>
  <si>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</si>
  <si>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</si>
  <si>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</si>
  <si>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</si>
  <si>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</si>
  <si>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</si>
  <si>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</si>
  <si>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</si>
  <si>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</si>
  <si>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</si>
  <si>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</si>
  <si>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</si>
  <si>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</si>
  <si>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</si>
  <si>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</si>
  <si>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</si>
  <si>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</si>
  <si>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</si>
  <si>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</si>
  <si>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</si>
  <si>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</si>
  <si>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</si>
  <si>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</si>
  <si>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</si>
  <si>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</si>
  <si>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</si>
  <si>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</si>
  <si>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</si>
  <si>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</si>
  <si>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</si>
  <si>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</si>
  <si>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</si>
  <si>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</si>
  <si>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</si>
  <si>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</si>
  <si>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</si>
  <si>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</si>
  <si>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</si>
  <si>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</si>
  <si>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</si>
  <si>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</si>
  <si>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</si>
  <si>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</si>
  <si>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</si>
  <si>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</si>
  <si>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</si>
  <si>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</si>
  <si>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</si>
  <si>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</si>
  <si>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</si>
  <si>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</si>
  <si>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</si>
  <si>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</si>
  <si>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</si>
  <si>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</si>
  <si>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</si>
  <si>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</si>
  <si>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</si>
  <si>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</si>
  <si>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</si>
  <si>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</si>
  <si>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</si>
  <si>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</si>
  <si>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</si>
  <si>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</si>
  <si>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</si>
  <si>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</si>
  <si>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</si>
  <si>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</si>
  <si>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</si>
  <si>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</si>
  <si>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</si>
  <si>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</si>
  <si>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</si>
  <si>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</si>
  <si>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</si>
  <si>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</si>
  <si>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</si>
  <si>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</si>
  <si>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</si>
  <si>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</si>
  <si>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</si>
  <si>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</si>
  <si>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</si>
  <si>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</si>
  <si>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</si>
  <si>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</si>
  <si>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</si>
  <si>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</si>
  <si>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</si>
  <si>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</si>
  <si>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</si>
  <si>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</si>
  <si>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</si>
  <si>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</si>
  <si>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</si>
  <si>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</si>
  <si>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</si>
  <si>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</si>
  <si>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</si>
  <si>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</si>
  <si>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</si>
  <si>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</si>
  <si>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</si>
  <si>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</si>
  <si>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</si>
  <si>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</si>
  <si>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</si>
  <si>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</si>
  <si>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</si>
  <si>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</si>
  <si>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</si>
  <si>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</si>
  <si>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</si>
  <si>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</si>
  <si>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</si>
  <si>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</si>
  <si>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</si>
  <si>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</si>
  <si>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</si>
  <si>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</si>
  <si>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</si>
  <si>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</si>
  <si>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</si>
  <si>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</si>
  <si>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</si>
  <si>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</si>
  <si>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</si>
  <si>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</si>
  <si>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</si>
  <si>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</si>
  <si>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</si>
  <si>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</si>
  <si>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</si>
  <si>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</si>
  <si>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</si>
  <si>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</si>
  <si>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</si>
  <si>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</si>
  <si>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</si>
  <si>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</si>
  <si>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</si>
  <si>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</si>
  <si>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</si>
  <si>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</si>
  <si>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</si>
  <si>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</si>
  <si>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</si>
  <si>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</si>
  <si>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</si>
  <si>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</si>
  <si>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</si>
  <si>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</si>
  <si>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</si>
  <si>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</si>
  <si>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</si>
  <si>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</si>
  <si>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</si>
  <si>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</si>
  <si>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</si>
  <si>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</si>
  <si>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</si>
  <si>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</si>
  <si>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</si>
  <si>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</si>
  <si>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</si>
  <si>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</si>
  <si>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</si>
  <si>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</si>
  <si>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</si>
  <si>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</si>
  <si>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</si>
  <si>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</si>
  <si>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</si>
  <si>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</si>
  <si>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</si>
  <si>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</si>
  <si>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</si>
  <si>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</si>
  <si>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</si>
  <si>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</si>
  <si>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</si>
  <si>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</si>
  <si>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</si>
  <si>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</si>
  <si>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</si>
  <si>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</si>
  <si>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</si>
  <si>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</si>
  <si>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</si>
  <si>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</si>
  <si>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</si>
  <si>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</si>
  <si>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</si>
  <si>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</si>
  <si>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</si>
  <si>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</si>
  <si>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</si>
  <si>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</si>
  <si>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</si>
  <si>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</si>
  <si>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</si>
  <si>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</si>
  <si>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</si>
  <si>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</si>
  <si>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</si>
  <si>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</si>
  <si>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</si>
  <si>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</si>
  <si>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</si>
  <si>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</si>
  <si>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</si>
  <si>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</si>
  <si>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</si>
  <si>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</si>
  <si>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</si>
  <si>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</si>
  <si>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</si>
  <si>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</si>
  <si>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</si>
  <si>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</si>
  <si>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</si>
  <si>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</si>
  <si>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</si>
  <si>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</si>
  <si>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</si>
  <si>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</si>
  <si>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</si>
  <si>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</si>
  <si>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</si>
  <si>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</si>
  <si>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</si>
  <si>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</si>
  <si>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</si>
  <si>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</si>
  <si>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</si>
  <si>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</si>
  <si>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</si>
  <si>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</si>
  <si>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</si>
  <si>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</si>
  <si>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</si>
  <si>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</si>
  <si>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</si>
  <si>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</si>
  <si>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</si>
  <si>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</si>
  <si>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</si>
  <si>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</si>
  <si>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</si>
  <si>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</si>
  <si>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</si>
  <si>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</si>
  <si>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</si>
  <si>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</si>
  <si>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</si>
  <si>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</si>
  <si>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</si>
  <si>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</si>
  <si>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</si>
  <si>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</si>
  <si>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</si>
  <si>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</si>
  <si>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</si>
  <si>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</si>
  <si>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</si>
  <si>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</si>
  <si>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</si>
  <si>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</si>
  <si>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</si>
  <si>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</si>
  <si>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</si>
  <si>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</si>
  <si>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</si>
  <si>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</si>
  <si>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</si>
  <si>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</si>
  <si>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</si>
  <si>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</si>
  <si>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</si>
  <si>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</si>
  <si>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</si>
  <si>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</si>
  <si>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</si>
  <si>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</si>
  <si>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</si>
  <si>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</si>
  <si>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</si>
  <si>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</si>
  <si>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</si>
  <si>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</si>
  <si>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</si>
  <si>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</si>
  <si>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</si>
  <si>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</si>
  <si>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</si>
  <si>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</si>
  <si>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</si>
  <si>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</si>
  <si>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</si>
  <si>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</si>
  <si>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</si>
  <si>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</si>
  <si>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</si>
  <si>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</si>
  <si>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</si>
  <si>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</si>
  <si>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</si>
  <si>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</si>
  <si>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</si>
  <si>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</si>
  <si>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</si>
  <si>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</si>
  <si>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</si>
  <si>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</si>
  <si>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</si>
  <si>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</si>
  <si>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</si>
  <si>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</si>
  <si>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</si>
  <si>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</si>
  <si>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</si>
  <si>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</si>
  <si>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</si>
  <si>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</si>
  <si>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</si>
  <si>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</si>
  <si>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</si>
  <si>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</si>
  <si>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</si>
  <si>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</si>
  <si>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</si>
  <si>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</si>
  <si>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</si>
  <si>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</si>
  <si>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</si>
  <si>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</si>
  <si>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</si>
  <si>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</si>
  <si>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</si>
  <si>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</si>
  <si>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</si>
  <si>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</si>
  <si>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</si>
  <si>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</si>
  <si>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</si>
  <si>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</si>
  <si>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</si>
  <si>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</si>
  <si>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</si>
  <si>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</si>
  <si>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</si>
  <si>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</si>
  <si>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</si>
  <si>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</si>
  <si>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</si>
  <si>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</si>
  <si>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</si>
  <si>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</si>
  <si>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</si>
  <si>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</si>
  <si>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</si>
  <si>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</si>
  <si>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</si>
  <si>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</si>
  <si>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</si>
  <si>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</si>
  <si>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</si>
  <si>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</si>
  <si>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</si>
  <si>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</si>
  <si>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</si>
  <si>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</si>
  <si>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</si>
  <si>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</si>
  <si>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</si>
  <si>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</si>
  <si>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</si>
  <si>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</si>
  <si>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</si>
  <si>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</si>
  <si>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</si>
  <si>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</si>
  <si>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</si>
  <si>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</si>
  <si>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</si>
  <si>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</si>
  <si>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</si>
  <si>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</si>
  <si>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</si>
  <si>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</si>
  <si>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</si>
  <si>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</si>
  <si>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</si>
  <si>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</si>
  <si>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</si>
  <si>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</si>
  <si>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</si>
  <si>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</si>
  <si>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</si>
  <si>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</si>
  <si>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</si>
  <si>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</si>
  <si>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</si>
  <si>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</si>
  <si>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</si>
  <si>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</si>
  <si>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</si>
  <si>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</si>
  <si>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</si>
  <si>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</si>
  <si>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</si>
  <si>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</si>
  <si>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</si>
  <si>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</si>
  <si>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</si>
  <si>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</si>
  <si>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</si>
  <si>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</si>
  <si>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</si>
  <si>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</si>
  <si>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</si>
  <si>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</si>
  <si>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</si>
  <si>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</si>
  <si>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</si>
  <si>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</si>
  <si>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</si>
  <si>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</si>
  <si>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</si>
  <si>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</si>
  <si>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</si>
  <si>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</si>
  <si>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</si>
  <si>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</si>
  <si>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</si>
  <si>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</si>
  <si>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</si>
  <si>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</si>
  <si>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</si>
  <si>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</si>
  <si>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</si>
  <si>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</si>
  <si>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</si>
  <si>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</si>
  <si>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</si>
  <si>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</si>
  <si>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</si>
  <si>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</si>
  <si>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</si>
  <si>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</si>
  <si>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</si>
  <si>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</si>
  <si>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</si>
  <si>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</si>
  <si>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</si>
  <si>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</si>
  <si>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</si>
  <si>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</si>
  <si>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</si>
  <si>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</si>
  <si>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</si>
  <si>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</si>
  <si>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</si>
  <si>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</si>
  <si>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</si>
  <si>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</si>
  <si>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</si>
  <si>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</si>
  <si>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</si>
  <si>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</si>
  <si>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</si>
  <si>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</si>
  <si>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</si>
  <si>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</si>
  <si>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</si>
  <si>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</si>
  <si>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</si>
  <si>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</si>
  <si>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</si>
  <si>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</si>
  <si>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</si>
  <si>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</si>
  <si>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</si>
  <si>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</si>
  <si>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</si>
  <si>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</si>
  <si>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</si>
  <si>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</si>
  <si>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</si>
  <si>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</si>
  <si>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</si>
  <si>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</si>
  <si>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</si>
  <si>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</si>
  <si>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</si>
  <si>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</si>
  <si>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</si>
  <si>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</si>
  <si>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</si>
  <si>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</si>
  <si>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</si>
  <si>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</si>
  <si>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</si>
  <si>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</si>
  <si>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</si>
  <si>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</si>
  <si>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</si>
  <si>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</si>
  <si>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</si>
  <si>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</si>
  <si>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</si>
  <si>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</si>
  <si>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</si>
  <si>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</si>
  <si>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</si>
  <si>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</si>
  <si>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</si>
  <si>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</si>
  <si>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</si>
  <si>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</si>
  <si>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</si>
  <si>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</si>
  <si>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</si>
  <si>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</si>
  <si>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</si>
  <si>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</si>
  <si>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</si>
  <si>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</si>
  <si>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</si>
  <si>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</si>
  <si>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</si>
  <si>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</si>
  <si>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</si>
  <si>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</si>
  <si>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</si>
  <si>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</si>
  <si>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</si>
  <si>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</si>
  <si>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</si>
  <si>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</si>
  <si>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</si>
  <si>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</si>
  <si>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</si>
  <si>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</si>
  <si>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</si>
  <si>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</si>
  <si>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</si>
  <si>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</si>
  <si>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</si>
  <si>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</si>
  <si>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</si>
  <si>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</si>
  <si>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</si>
  <si>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</si>
  <si>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</si>
  <si>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</si>
  <si>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</si>
  <si>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</si>
  <si>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</si>
  <si>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</si>
  <si>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</si>
  <si>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</si>
  <si>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</si>
  <si>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</si>
  <si>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</si>
  <si>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</si>
  <si>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</si>
  <si>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</si>
  <si>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</si>
  <si>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</si>
  <si>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</si>
  <si>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</si>
  <si>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</si>
  <si>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</si>
  <si>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</si>
  <si>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</si>
  <si>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</si>
  <si>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</si>
  <si>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</si>
  <si>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</si>
  <si>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</si>
  <si>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</si>
  <si>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</si>
  <si>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</si>
  <si>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</si>
  <si>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</si>
  <si>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</si>
  <si>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</si>
  <si>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</si>
  <si>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</si>
  <si>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</si>
  <si>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</si>
  <si>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</si>
  <si>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</si>
  <si>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</si>
  <si>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</si>
  <si>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</si>
  <si>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</si>
  <si>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</si>
  <si>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</si>
  <si>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</si>
  <si>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</si>
  <si>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</si>
  <si>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</si>
  <si>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</si>
  <si>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</si>
  <si>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</si>
  <si>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</si>
  <si>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</si>
  <si>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</si>
  <si>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</si>
  <si>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</si>
  <si>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</si>
  <si>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</si>
  <si>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</si>
  <si>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</si>
  <si>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</si>
  <si>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</si>
  <si>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</si>
  <si>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</si>
  <si>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</si>
  <si>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</si>
  <si>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</si>
  <si>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</si>
  <si>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</si>
  <si>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</si>
  <si>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</si>
  <si>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</si>
  <si>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</si>
  <si>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</si>
  <si>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</si>
  <si>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</si>
  <si>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</si>
  <si>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</si>
  <si>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</si>
  <si>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</si>
  <si>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</si>
  <si>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</si>
  <si>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</si>
  <si>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</si>
  <si>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</si>
  <si>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</si>
  <si>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</si>
  <si>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</si>
  <si>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</si>
  <si>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</si>
  <si>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</si>
  <si>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</si>
  <si>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</si>
  <si>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</si>
  <si>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</si>
  <si>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</si>
  <si>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</si>
  <si>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</si>
  <si>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</si>
  <si>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</si>
  <si>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</si>
  <si>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</si>
  <si>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</si>
  <si>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</si>
  <si>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</si>
  <si>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</si>
  <si>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</si>
  <si>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</si>
  <si>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</si>
  <si>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</si>
  <si>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</si>
  <si>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</si>
  <si>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</si>
  <si>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</si>
  <si>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</si>
  <si>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</si>
  <si>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</si>
  <si>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</si>
  <si>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</si>
  <si>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</si>
  <si>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</si>
  <si>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</si>
  <si>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</si>
  <si>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</si>
  <si>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</si>
  <si>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</si>
  <si>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</si>
  <si>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</si>
  <si>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</si>
  <si>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</si>
  <si>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</si>
  <si>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</si>
  <si>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</si>
  <si>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</si>
  <si>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</si>
  <si>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</si>
  <si>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</si>
  <si>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</si>
  <si>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</si>
  <si>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</si>
  <si>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</si>
  <si>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</si>
  <si>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</si>
  <si>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</si>
  <si>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</si>
  <si>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</si>
  <si>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</si>
  <si>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</si>
  <si>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</si>
  <si>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</si>
  <si>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</si>
  <si>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</si>
  <si>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</si>
  <si>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</si>
  <si>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</si>
  <si>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</si>
  <si>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</si>
  <si>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</si>
  <si>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</si>
  <si>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</si>
  <si>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</si>
  <si>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</si>
  <si>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</si>
  <si>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</si>
  <si>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</si>
  <si>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</si>
  <si>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</si>
  <si>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</si>
  <si>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</si>
  <si>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</si>
  <si>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</si>
  <si>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</si>
  <si>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</si>
  <si>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</si>
  <si>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</si>
  <si>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</si>
  <si>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</si>
  <si>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</si>
  <si>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</si>
  <si>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</si>
  <si>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</si>
  <si>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</si>
  <si>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</si>
  <si>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</si>
  <si>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</si>
  <si>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</si>
  <si>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</si>
  <si>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</si>
  <si>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</si>
  <si>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</si>
  <si>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</si>
  <si>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</si>
  <si>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</si>
  <si>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</si>
  <si>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</si>
  <si>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</si>
  <si>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</si>
  <si>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</si>
  <si>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</si>
  <si>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</si>
  <si>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</si>
  <si>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</si>
  <si>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</si>
  <si>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</si>
  <si>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</si>
  <si>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</si>
  <si>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</si>
  <si>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</si>
  <si>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</si>
  <si>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</si>
  <si>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</si>
  <si>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</si>
  <si>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</si>
  <si>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</si>
  <si>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</si>
  <si>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</si>
  <si>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</si>
  <si>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</si>
  <si>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</si>
  <si>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</si>
  <si>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</si>
  <si>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</si>
  <si>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</si>
  <si>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</si>
  <si>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</si>
  <si>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</si>
  <si>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</si>
  <si>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</si>
  <si>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</si>
  <si>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</si>
  <si>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</si>
  <si>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</si>
  <si>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</si>
  <si>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</si>
  <si>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</si>
  <si>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</si>
  <si>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</si>
  <si>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</si>
  <si>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</si>
  <si>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</si>
  <si>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</si>
  <si>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</si>
  <si>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</si>
  <si>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</si>
  <si>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</si>
  <si>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</si>
  <si>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</si>
  <si>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</si>
  <si>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</si>
  <si>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</si>
  <si>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</si>
  <si>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</si>
  <si>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</si>
  <si>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</si>
  <si>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</si>
  <si>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</si>
  <si>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</si>
  <si>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</si>
  <si>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</si>
  <si>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</si>
  <si>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</si>
  <si>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</si>
  <si>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</si>
  <si>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</si>
  <si>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</si>
  <si>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</si>
  <si>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</si>
  <si>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</si>
  <si>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</si>
  <si>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</si>
  <si>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</si>
  <si>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</si>
  <si>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</si>
  <si>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</si>
  <si>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</si>
  <si>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</si>
  <si>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</si>
  <si>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</si>
  <si>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</si>
  <si>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</si>
  <si>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</si>
  <si>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</si>
  <si>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</si>
  <si>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</si>
  <si>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</si>
  <si>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</si>
  <si>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</si>
  <si>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</si>
  <si>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</si>
  <si>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</si>
  <si>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</si>
  <si>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</si>
  <si>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</si>
  <si>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</si>
  <si>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</si>
  <si>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</si>
  <si>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</si>
  <si>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</si>
  <si>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</si>
  <si>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</si>
  <si>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</si>
  <si>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</si>
  <si>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</si>
  <si>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</si>
  <si>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</si>
  <si>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</si>
  <si>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</si>
  <si>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</si>
  <si>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</si>
  <si>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</si>
  <si>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</si>
  <si>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</si>
  <si>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</si>
  <si>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</si>
  <si>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</si>
  <si>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</si>
  <si>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</si>
  <si>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</si>
  <si>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</si>
  <si>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</si>
  <si>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</si>
  <si>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</si>
  <si>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</si>
  <si>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</si>
  <si>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</si>
  <si>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</si>
  <si>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</si>
  <si>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</si>
  <si>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</si>
  <si>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</si>
  <si>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</si>
  <si>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</si>
  <si>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</si>
  <si>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</si>
  <si>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</si>
  <si>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</si>
  <si>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</si>
  <si>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</si>
  <si>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</si>
  <si>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</si>
  <si>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</si>
  <si>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</si>
  <si>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</si>
  <si>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</si>
  <si>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</si>
  <si>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</si>
  <si>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</si>
  <si>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</si>
  <si>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</si>
  <si>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</si>
  <si>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</si>
  <si>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</si>
  <si>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</si>
  <si>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</si>
  <si>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</si>
  <si>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</si>
  <si>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</si>
  <si>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</si>
  <si>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</si>
  <si>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</si>
  <si>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</si>
  <si>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</si>
  <si>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</si>
  <si>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</si>
  <si>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</si>
  <si>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</si>
  <si>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</si>
  <si>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</si>
  <si>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</si>
  <si>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</si>
  <si>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</si>
  <si>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</si>
  <si>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</si>
  <si>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</si>
  <si>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</si>
  <si>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</si>
  <si>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</si>
  <si>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</si>
  <si>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</si>
  <si>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</si>
  <si>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</si>
  <si>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</si>
  <si>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</si>
  <si>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</si>
  <si>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</si>
  <si>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</si>
  <si>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</si>
  <si>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</si>
  <si>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</si>
  <si>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</si>
  <si>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</si>
  <si>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</si>
  <si>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</si>
  <si>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</si>
  <si>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</si>
  <si>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</si>
  <si>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</si>
  <si>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</si>
  <si>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</si>
  <si>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</si>
  <si>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</si>
  <si>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</si>
  <si>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</si>
  <si>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</si>
  <si>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</si>
  <si>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</si>
  <si>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</si>
  <si>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</si>
  <si>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</si>
  <si>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</si>
  <si>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</si>
  <si>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</si>
  <si>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</si>
  <si>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</si>
  <si>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</si>
  <si>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</si>
  <si>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</si>
  <si>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</si>
  <si>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</si>
  <si>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</si>
  <si>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</si>
  <si>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</si>
  <si>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</si>
  <si>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</si>
  <si>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</si>
  <si>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</si>
  <si>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</si>
  <si>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</si>
  <si>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</si>
  <si>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</si>
  <si>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</si>
  <si>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</si>
  <si>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</si>
  <si>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</si>
  <si>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</si>
  <si>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</si>
  <si>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</si>
  <si>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</si>
  <si>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</si>
  <si>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</si>
  <si>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</si>
  <si>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</si>
  <si>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</si>
  <si>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</si>
  <si>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</si>
  <si>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</si>
  <si>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</si>
  <si>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</si>
  <si>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</si>
  <si>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</si>
  <si>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</si>
  <si>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</si>
  <si>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</si>
  <si>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</si>
  <si>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</si>
  <si>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</si>
  <si>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</si>
  <si>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</si>
  <si>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</si>
  <si>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</si>
  <si>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</si>
  <si>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</si>
  <si>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</si>
  <si>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</si>
  <si>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</si>
  <si>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</si>
  <si>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</si>
  <si>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</si>
  <si>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</si>
  <si>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</si>
  <si>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</si>
  <si>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</si>
  <si>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</si>
  <si>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</si>
  <si>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</si>
  <si>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</si>
  <si>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</si>
  <si>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</si>
  <si>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</si>
  <si>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</si>
  <si>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</si>
  <si>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</si>
  <si>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</si>
  <si>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</si>
  <si>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</si>
  <si>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</si>
  <si>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</si>
  <si>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</si>
  <si>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</si>
  <si>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</si>
  <si>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</si>
  <si>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</si>
  <si>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</si>
  <si>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</si>
  <si>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</si>
  <si>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</si>
  <si>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</si>
  <si>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</si>
  <si>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</si>
  <si>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</si>
  <si>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</si>
  <si>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</si>
  <si>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</si>
  <si>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</si>
  <si>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</si>
  <si>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</si>
  <si>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</si>
  <si>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</si>
  <si>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</si>
  <si>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</si>
  <si>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</si>
  <si>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</si>
  <si>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</si>
  <si>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</si>
  <si>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</si>
  <si>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</si>
  <si>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</si>
  <si>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</si>
  <si>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</si>
  <si>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</si>
  <si>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</si>
  <si>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</si>
  <si>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</si>
  <si>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</si>
  <si>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</si>
  <si>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</si>
  <si>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</si>
  <si>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</si>
  <si>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</si>
  <si>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</si>
  <si>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</si>
  <si>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</si>
  <si>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</si>
  <si>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</si>
  <si>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</si>
  <si>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</si>
  <si>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</si>
  <si>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</si>
  <si>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</si>
  <si>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</si>
  <si>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</si>
  <si>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</si>
  <si>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</si>
  <si>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</si>
  <si>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</si>
  <si>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</si>
  <si>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</si>
  <si>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</si>
  <si>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</si>
  <si>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</si>
  <si>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</si>
  <si>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</si>
  <si>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</si>
  <si>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</si>
  <si>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</si>
  <si>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</si>
  <si>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</si>
  <si>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</si>
  <si>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</si>
  <si>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</si>
  <si>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</si>
  <si>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</si>
  <si>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</si>
  <si>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</si>
  <si>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</si>
  <si>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</si>
  <si>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</si>
  <si>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</si>
  <si>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</si>
  <si>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</si>
  <si>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</si>
  <si>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</si>
  <si>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</si>
  <si>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</si>
  <si>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</si>
  <si>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</si>
  <si>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</si>
  <si>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</si>
  <si>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</si>
  <si>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</si>
  <si>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</si>
  <si>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</si>
  <si>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</si>
  <si>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</si>
  <si>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</si>
  <si>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</si>
  <si>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</si>
  <si>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</si>
  <si>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</si>
  <si>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</si>
  <si>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</si>
  <si>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</si>
  <si>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</si>
  <si>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</si>
  <si>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</si>
  <si>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</si>
  <si>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</si>
  <si>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</si>
  <si>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</si>
  <si>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</si>
  <si>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</si>
  <si>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</si>
  <si>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</si>
  <si>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</si>
  <si>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</si>
  <si>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</si>
  <si>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</si>
  <si>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</si>
  <si>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</si>
  <si>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</si>
  <si>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</si>
  <si>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</si>
  <si>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</si>
  <si>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</si>
  <si>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</si>
  <si>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</si>
  <si>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</si>
  <si>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</si>
  <si>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</si>
  <si>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</si>
  <si>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</si>
  <si>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</si>
  <si>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</si>
  <si>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</si>
  <si>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</si>
  <si>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</si>
  <si>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</si>
  <si>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</si>
  <si>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</si>
  <si>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</si>
  <si>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</si>
  <si>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</si>
  <si>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</si>
  <si>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</si>
  <si>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</si>
  <si>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</si>
  <si>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</si>
  <si>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</si>
  <si>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</si>
  <si>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</si>
  <si>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</si>
  <si>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</si>
  <si>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</si>
  <si>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</si>
  <si>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</si>
  <si>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</si>
  <si>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</si>
  <si>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</si>
  <si>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</si>
  <si>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</si>
  <si>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</si>
  <si>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</si>
  <si>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</si>
  <si>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</si>
  <si>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</si>
  <si>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</si>
  <si>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</si>
  <si>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</si>
  <si>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</si>
  <si>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</si>
  <si>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</si>
  <si>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</si>
  <si>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</si>
  <si>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</si>
  <si>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</si>
  <si>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</si>
  <si>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</si>
  <si>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</si>
  <si>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</si>
  <si>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</si>
  <si>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</si>
  <si>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</si>
  <si>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</si>
  <si>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</si>
  <si>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</si>
  <si>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</si>
  <si>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</si>
  <si>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</si>
  <si>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</si>
  <si>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</si>
  <si>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</si>
  <si>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</si>
  <si>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</si>
  <si>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</si>
  <si>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</si>
  <si>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</si>
  <si>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</si>
  <si>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</si>
  <si>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</si>
  <si>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</si>
  <si>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</si>
  <si>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</si>
  <si>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</si>
  <si>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</si>
  <si>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</si>
  <si>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</si>
  <si>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</si>
  <si>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</si>
  <si>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</si>
  <si>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</si>
  <si>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</si>
  <si>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</si>
  <si>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</si>
  <si>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</si>
  <si>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</si>
  <si>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</si>
  <si>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</si>
  <si>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</si>
  <si>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</si>
  <si>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</si>
  <si>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</si>
  <si>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</si>
  <si>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</si>
  <si>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</si>
  <si>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</si>
  <si>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</si>
  <si>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</si>
  <si>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</si>
  <si>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</si>
  <si>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</si>
  <si>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</si>
  <si>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</si>
  <si>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</si>
  <si>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</si>
  <si>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</si>
  <si>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</si>
  <si>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</si>
  <si>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</si>
  <si>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</si>
  <si>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</si>
  <si>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</si>
  <si>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</si>
  <si>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</si>
  <si>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</si>
  <si>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</si>
  <si>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</si>
  <si>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</si>
  <si>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</si>
  <si>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</si>
  <si>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</si>
  <si>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</si>
  <si>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</si>
  <si>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</si>
  <si>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</si>
  <si>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</si>
  <si>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</si>
  <si>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</si>
  <si>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</si>
  <si>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</si>
  <si>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</si>
  <si>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</si>
  <si>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</si>
  <si>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</si>
  <si>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</si>
  <si>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</si>
  <si>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</si>
  <si>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</si>
  <si>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</si>
  <si>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</si>
  <si>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</si>
  <si>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</si>
  <si>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</si>
  <si>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</si>
  <si>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</si>
  <si>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</si>
  <si>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</si>
  <si>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</si>
  <si>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</si>
  <si>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</si>
  <si>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</si>
  <si>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</si>
  <si>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</si>
  <si>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</si>
  <si>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</si>
  <si>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</si>
  <si>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</si>
  <si>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</si>
  <si>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</si>
  <si>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</si>
  <si>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</si>
  <si>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</si>
  <si>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</si>
  <si>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</si>
  <si>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</si>
  <si>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</si>
  <si>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</si>
  <si>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</si>
  <si>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</si>
  <si>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</si>
  <si>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</si>
  <si>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</si>
  <si>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</si>
  <si>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</si>
  <si>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</si>
  <si>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</si>
  <si>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</si>
  <si>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</si>
  <si>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</si>
  <si>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</si>
  <si>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</si>
  <si>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</si>
  <si>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</si>
  <si>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</si>
  <si>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</si>
  <si>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</si>
  <si>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</si>
  <si>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</si>
  <si>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</si>
  <si>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</si>
  <si>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</si>
  <si>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</si>
  <si>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</si>
  <si>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</si>
  <si>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</si>
  <si>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</si>
  <si>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</si>
  <si>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</si>
  <si>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</si>
  <si>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</si>
  <si>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</si>
  <si>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</si>
  <si>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</si>
  <si>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</si>
  <si>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</si>
  <si>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</si>
  <si>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</si>
  <si>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</si>
  <si>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</si>
  <si>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</si>
  <si>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</si>
  <si>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</si>
  <si>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</si>
  <si>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</si>
  <si>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</si>
  <si>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</si>
  <si>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</si>
  <si>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</si>
  <si>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</si>
  <si>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</si>
  <si>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</si>
  <si>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</si>
  <si>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</si>
  <si>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</si>
  <si>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</si>
  <si>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</si>
  <si>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</si>
  <si>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</si>
  <si>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</si>
  <si>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</si>
  <si>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</si>
  <si>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</si>
  <si>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</si>
  <si>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</si>
  <si>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</si>
  <si>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</si>
  <si>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</si>
  <si>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</si>
  <si>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</si>
  <si>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</si>
  <si>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</si>
  <si>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</si>
  <si>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</si>
  <si>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</si>
  <si>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</si>
  <si>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</si>
  <si>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</si>
  <si>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</si>
  <si>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</si>
  <si>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</si>
  <si>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</si>
  <si>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</si>
  <si>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</si>
  <si>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</si>
  <si>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</si>
  <si>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</si>
  <si>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</si>
  <si>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</si>
  <si>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</si>
  <si>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</si>
  <si>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</si>
  <si>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</si>
  <si>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</si>
  <si>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</si>
  <si>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</si>
  <si>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</si>
  <si>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</si>
  <si>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</si>
  <si>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</si>
  <si>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</si>
  <si>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</si>
  <si>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</si>
  <si>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</si>
  <si>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</si>
  <si>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</si>
  <si>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</si>
  <si>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</si>
  <si>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</si>
  <si>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</si>
  <si>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</si>
  <si>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</si>
  <si>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</si>
  <si>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</si>
  <si>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</si>
  <si>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</si>
  <si>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</si>
  <si>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</si>
  <si>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</si>
  <si>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</si>
  <si>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</si>
  <si>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</si>
  <si>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</si>
  <si>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</si>
  <si>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</si>
  <si>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</si>
  <si>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</si>
  <si>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</si>
  <si>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</si>
  <si>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</si>
  <si>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</si>
  <si>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</si>
  <si>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</si>
  <si>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</si>
  <si>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</si>
  <si>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</si>
  <si>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</si>
  <si>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</si>
  <si>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</si>
  <si>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</si>
  <si>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</si>
  <si>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</si>
  <si>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</si>
  <si>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</si>
  <si>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</si>
  <si>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</si>
  <si>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</si>
  <si>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</si>
  <si>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</si>
  <si>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</si>
  <si>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</si>
  <si>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</si>
  <si>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</si>
  <si>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</si>
  <si>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</si>
  <si>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</si>
  <si>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</si>
  <si>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</si>
  <si>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</si>
  <si>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</si>
  <si>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</si>
  <si>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</si>
  <si>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</si>
  <si>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</si>
  <si>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</si>
  <si>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</si>
  <si>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</si>
  <si>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</si>
  <si>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</si>
  <si>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</si>
  <si>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</si>
  <si>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</si>
  <si>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</si>
  <si>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</si>
  <si>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</si>
  <si>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</si>
  <si>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</si>
  <si>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</si>
  <si>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</si>
  <si>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</si>
  <si>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</si>
  <si>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</si>
  <si>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</si>
  <si>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</si>
  <si>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</si>
  <si>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</si>
  <si>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</si>
  <si>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</si>
  <si>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</si>
  <si>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</si>
  <si>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</si>
  <si>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</si>
  <si>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</si>
  <si>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</si>
  <si>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</si>
  <si>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</si>
  <si>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</si>
  <si>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</si>
  <si>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</si>
  <si>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</si>
  <si>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</si>
  <si>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</si>
  <si>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</si>
  <si>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</si>
  <si>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</si>
  <si>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</si>
  <si>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</si>
  <si>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</si>
  <si>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</si>
  <si>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</si>
  <si>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</si>
  <si>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</si>
  <si>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</si>
  <si>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</si>
  <si>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</si>
  <si>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</si>
  <si>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</si>
  <si>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</si>
  <si>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</si>
  <si>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</si>
  <si>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</si>
  <si>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</si>
  <si>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</si>
  <si>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</si>
  <si>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</si>
  <si>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</si>
  <si>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</si>
  <si>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</si>
  <si>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</si>
  <si>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</si>
  <si>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</si>
  <si>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</si>
  <si>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</si>
  <si>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</si>
  <si>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</si>
  <si>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</si>
  <si>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</si>
  <si>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</si>
  <si>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</si>
  <si>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</si>
  <si>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</si>
  <si>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</si>
  <si>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</si>
  <si>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</si>
  <si>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</si>
  <si>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</si>
  <si>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</si>
  <si>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</si>
  <si>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</si>
  <si>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</si>
  <si>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</si>
  <si>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</si>
  <si>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</si>
  <si>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</si>
  <si>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</si>
  <si>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</si>
  <si>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</si>
  <si>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</si>
  <si>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</si>
  <si>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</si>
  <si>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</si>
  <si>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</si>
  <si>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</si>
  <si>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</si>
  <si>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</si>
  <si>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</si>
  <si>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</si>
  <si>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</si>
  <si>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</si>
  <si>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</si>
  <si>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</si>
  <si>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</si>
  <si>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</si>
  <si>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</si>
  <si>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</si>
  <si>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</si>
  <si>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</si>
  <si>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</si>
  <si>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</si>
  <si>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</si>
  <si>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</si>
  <si>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</si>
  <si>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</si>
  <si>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</si>
  <si>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</si>
  <si>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</si>
  <si>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</si>
  <si>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</si>
  <si>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</si>
  <si>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</si>
  <si>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</si>
  <si>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</si>
  <si>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</si>
  <si>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</si>
  <si>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</si>
  <si>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</si>
  <si>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</si>
  <si>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</si>
  <si>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</si>
  <si>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</si>
  <si>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</si>
  <si>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</si>
  <si>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</si>
  <si>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</si>
  <si>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</si>
  <si>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</si>
  <si>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</si>
  <si>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</si>
  <si>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</si>
  <si>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</si>
  <si>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</si>
  <si>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</si>
  <si>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</si>
  <si>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</si>
  <si>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</si>
  <si>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</si>
  <si>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</si>
  <si>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</si>
  <si>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</si>
  <si>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</si>
  <si>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</si>
  <si>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</si>
  <si>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</si>
  <si>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</si>
  <si>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</si>
  <si>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</si>
  <si>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</si>
  <si>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</si>
  <si>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</si>
  <si>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</si>
  <si>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</si>
  <si>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</si>
  <si>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</si>
  <si>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</si>
  <si>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</si>
  <si>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</si>
  <si>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</si>
  <si>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</si>
  <si>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</si>
  <si>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</si>
  <si>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</si>
  <si>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</si>
  <si>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</si>
  <si>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</si>
  <si>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</si>
  <si>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</si>
  <si>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</si>
  <si>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</si>
  <si>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</si>
  <si>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</si>
  <si>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</si>
  <si>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</si>
  <si>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</si>
  <si>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</si>
  <si>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</si>
  <si>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</si>
  <si>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</si>
  <si>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</si>
  <si>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</si>
  <si>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</si>
  <si>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</si>
  <si>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</si>
  <si>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</si>
  <si>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</si>
  <si>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</si>
  <si>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</si>
  <si>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</si>
  <si>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</si>
  <si>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</si>
  <si>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</si>
  <si>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</si>
  <si>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</si>
  <si>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</si>
  <si>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</si>
  <si>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</si>
  <si>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</si>
  <si>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</si>
  <si>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</si>
  <si>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</si>
  <si>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</si>
  <si>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</si>
  <si>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</si>
  <si>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</si>
  <si>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</si>
  <si>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</si>
  <si>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</si>
  <si>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</si>
  <si>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</si>
  <si>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</si>
  <si>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</si>
  <si>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</si>
  <si>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</si>
  <si>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</si>
  <si>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</si>
  <si>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</si>
  <si>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</si>
  <si>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</si>
  <si>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</si>
  <si>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</si>
  <si>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</si>
  <si>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</si>
  <si>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</si>
  <si>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</si>
  <si>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</si>
  <si>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</si>
  <si>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</si>
  <si>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</si>
  <si>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</si>
  <si>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</si>
  <si>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</si>
  <si>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</si>
  <si>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</si>
  <si>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</si>
  <si>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</si>
  <si>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</si>
  <si>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</si>
  <si>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</si>
  <si>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</si>
  <si>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</si>
  <si>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</si>
  <si>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</si>
  <si>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</si>
  <si>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</si>
  <si>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</si>
  <si>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</si>
  <si>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</si>
  <si>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</si>
  <si>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</si>
  <si>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</si>
  <si>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</si>
  <si>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</si>
  <si>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</si>
  <si>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</si>
  <si>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</si>
  <si>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</si>
  <si>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</si>
  <si>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</si>
  <si>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</si>
  <si>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</si>
  <si>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</si>
  <si>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</si>
  <si>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</si>
  <si>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</si>
  <si>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</si>
  <si>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</si>
  <si>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</si>
  <si>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</si>
  <si>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</si>
  <si>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</si>
  <si>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</si>
  <si>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</si>
  <si>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</si>
  <si>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</si>
  <si>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</si>
  <si>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</si>
  <si>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</si>
  <si>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</si>
  <si>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</si>
  <si>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</si>
  <si>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</si>
  <si>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</si>
  <si>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</si>
  <si>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</si>
  <si>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</si>
  <si>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</si>
  <si>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</si>
  <si>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</si>
  <si>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</si>
  <si>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</si>
  <si>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</si>
  <si>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</si>
  <si>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</si>
  <si>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</si>
  <si>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</si>
  <si>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</si>
  <si>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</si>
  <si>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</si>
  <si>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</si>
  <si>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</si>
  <si>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</si>
  <si>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</si>
  <si>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</si>
  <si>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</si>
  <si>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</si>
  <si>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</si>
  <si>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</si>
  <si>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</si>
  <si>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</si>
  <si>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</si>
  <si>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</si>
  <si>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</si>
  <si>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</si>
  <si>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</si>
  <si>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</si>
  <si>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</si>
  <si>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</si>
  <si>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</si>
  <si>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</si>
  <si>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</si>
  <si>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</si>
  <si>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</si>
  <si>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</si>
  <si>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</si>
  <si>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</si>
  <si>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</si>
  <si>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</si>
  <si>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</si>
  <si>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</si>
  <si>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</si>
  <si>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</si>
  <si>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</si>
  <si>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</si>
  <si>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</si>
  <si>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</si>
  <si>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</si>
  <si>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</si>
  <si>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</si>
  <si>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</si>
  <si>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</si>
  <si>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</si>
  <si>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</si>
  <si>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</si>
  <si>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</si>
  <si>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</si>
  <si>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</si>
  <si>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</si>
  <si>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</si>
  <si>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</si>
  <si>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</si>
  <si>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</si>
  <si>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</si>
  <si>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</si>
  <si>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</si>
  <si>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</si>
  <si>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</si>
  <si>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</si>
  <si>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</si>
  <si>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</si>
  <si>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</si>
  <si>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</si>
  <si>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</si>
  <si>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</si>
  <si>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</si>
  <si>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</si>
  <si>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</si>
  <si>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</si>
  <si>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</si>
  <si>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</si>
  <si>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</si>
  <si>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</si>
  <si>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</si>
  <si>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</si>
  <si>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</si>
  <si>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</si>
  <si>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</si>
  <si>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</si>
  <si>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</si>
  <si>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</si>
  <si>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</si>
  <si>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</si>
  <si>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</si>
  <si>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</si>
  <si>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</si>
  <si>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</si>
  <si>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</si>
  <si>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</si>
  <si>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</si>
  <si>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</si>
  <si>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</si>
  <si>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</si>
  <si>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</si>
  <si>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</si>
  <si>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</si>
  <si>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</si>
  <si>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</si>
  <si>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</si>
  <si>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</si>
  <si>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</si>
  <si>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</si>
  <si>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</si>
  <si>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</si>
  <si>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</si>
  <si>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</si>
  <si>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</si>
  <si>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</si>
  <si>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</si>
  <si>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</si>
  <si>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</si>
  <si>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</si>
  <si>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</si>
  <si>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</si>
  <si>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</si>
  <si>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</si>
  <si>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</si>
  <si>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</si>
  <si>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</si>
  <si>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</si>
  <si>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</si>
  <si>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</si>
  <si>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</si>
  <si>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</si>
  <si>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</si>
  <si>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</si>
  <si>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</si>
  <si>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</si>
  <si>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</si>
  <si>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</si>
  <si>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</si>
  <si>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</si>
  <si>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</si>
  <si>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</si>
  <si>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</si>
  <si>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</si>
  <si>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</si>
  <si>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</si>
  <si>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</si>
  <si>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</si>
  <si>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</si>
  <si>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</si>
  <si>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</si>
  <si>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</si>
  <si>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</si>
  <si>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</si>
  <si>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</si>
  <si>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</si>
  <si>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</si>
  <si>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</si>
  <si>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</si>
  <si>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</si>
  <si>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</si>
  <si>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</si>
  <si>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</si>
  <si>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</si>
  <si>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</si>
  <si>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</si>
  <si>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</si>
  <si>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</si>
  <si>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</si>
  <si>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</si>
  <si>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</si>
  <si>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</si>
  <si>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</si>
  <si>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</si>
  <si>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</si>
  <si>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</si>
  <si>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</si>
  <si>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</si>
  <si>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</si>
  <si>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</si>
  <si>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</si>
  <si>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</si>
  <si>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</si>
  <si>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</si>
  <si>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</si>
  <si>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</si>
  <si>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</si>
  <si>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</si>
  <si>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</si>
  <si>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</si>
  <si>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</si>
  <si>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</si>
  <si>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</si>
  <si>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</si>
  <si>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</si>
  <si>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</si>
  <si>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</si>
  <si>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</si>
  <si>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</si>
  <si>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</si>
  <si>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</si>
  <si>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</si>
  <si>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</si>
  <si>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</si>
  <si>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</si>
  <si>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</si>
  <si>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</si>
  <si>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</si>
  <si>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</si>
  <si>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</si>
  <si>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</si>
  <si>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</si>
  <si>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</si>
  <si>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</si>
  <si>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</si>
  <si>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</si>
  <si>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</si>
  <si>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</si>
  <si>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</si>
  <si>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</si>
  <si>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</si>
  <si>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</si>
  <si>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</si>
  <si>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</si>
  <si>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</si>
  <si>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</si>
  <si>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</si>
  <si>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</si>
  <si>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</si>
  <si>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</si>
  <si>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</si>
  <si>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</si>
  <si>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</si>
  <si>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</si>
  <si>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</si>
  <si>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</si>
  <si>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</si>
  <si>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</si>
  <si>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</si>
  <si>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</si>
  <si>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</si>
  <si>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</si>
  <si>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</si>
  <si>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</si>
  <si>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</si>
  <si>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</si>
  <si>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</si>
  <si>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</si>
  <si>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</si>
  <si>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</si>
  <si>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</si>
  <si>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</si>
  <si>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</si>
  <si>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</si>
  <si>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</si>
  <si>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</si>
  <si>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</si>
  <si>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</si>
  <si>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</si>
  <si>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</si>
  <si>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</si>
  <si>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</si>
  <si>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</si>
  <si>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</si>
  <si>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</si>
  <si>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</si>
  <si>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</si>
  <si>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</si>
  <si>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</si>
  <si>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</si>
  <si>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</si>
  <si>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</si>
  <si>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</si>
  <si>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</si>
  <si>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</si>
  <si>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</si>
  <si>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</si>
  <si>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</si>
  <si>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</si>
  <si>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</si>
  <si>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</si>
  <si>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</si>
  <si>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</si>
  <si>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</si>
  <si>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</si>
  <si>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</si>
  <si>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</si>
  <si>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</si>
  <si>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</si>
  <si>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</si>
  <si>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</si>
  <si>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</si>
  <si>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</si>
  <si>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</si>
  <si>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</si>
  <si>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</si>
  <si>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</si>
  <si>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</si>
  <si>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</si>
  <si>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</si>
  <si>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</si>
  <si>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</si>
  <si>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</si>
  <si>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</si>
  <si>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</si>
  <si>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</si>
  <si>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</si>
  <si>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</si>
  <si>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</si>
  <si>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</si>
  <si>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</si>
  <si>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</si>
  <si>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</si>
  <si>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</si>
  <si>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</si>
  <si>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</si>
  <si>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</si>
  <si>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</si>
  <si>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</si>
  <si>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</si>
  <si>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</si>
  <si>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</si>
  <si>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</si>
  <si>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</si>
  <si>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</si>
  <si>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</si>
  <si>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</si>
  <si>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</si>
  <si>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</si>
  <si>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</si>
  <si>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</si>
  <si>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</si>
  <si>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</si>
  <si>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</si>
  <si>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</si>
  <si>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</si>
  <si>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</si>
  <si>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</si>
  <si>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</si>
  <si>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</si>
  <si>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</si>
  <si>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</si>
  <si>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</si>
  <si>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</si>
  <si>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</si>
  <si>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</si>
  <si>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</si>
  <si>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</si>
  <si>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</si>
  <si>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</si>
  <si>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</si>
  <si>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</si>
  <si>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</si>
  <si>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</si>
  <si>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</si>
  <si>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</si>
  <si>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</si>
  <si>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</si>
  <si>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</si>
  <si>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</si>
  <si>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</si>
  <si>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</si>
  <si>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</si>
  <si>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</si>
  <si>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</si>
  <si>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</si>
  <si>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</si>
  <si>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</si>
  <si>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</si>
  <si>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</si>
  <si>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</si>
  <si>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</si>
  <si>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</si>
  <si>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</si>
  <si>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</si>
  <si>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</si>
  <si>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</si>
  <si>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</si>
  <si>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</si>
  <si>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</si>
  <si>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</si>
  <si>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</si>
  <si>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</si>
  <si>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</si>
  <si>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</si>
  <si>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</si>
  <si>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</si>
  <si>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</si>
  <si>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</si>
  <si>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</si>
  <si>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</si>
  <si>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</si>
  <si>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</si>
  <si>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</si>
  <si>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</si>
  <si>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</si>
  <si>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</si>
  <si>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</si>
  <si>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</si>
  <si>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</si>
  <si>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</si>
  <si>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</si>
  <si>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</si>
  <si>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</si>
  <si>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</si>
  <si>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</si>
  <si>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</si>
  <si>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</si>
  <si>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</si>
  <si>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</si>
  <si>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</si>
  <si>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</si>
  <si>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</si>
  <si>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</si>
  <si>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</si>
  <si>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</si>
  <si>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</si>
  <si>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</si>
  <si>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</si>
  <si>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</si>
  <si>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</si>
  <si>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</si>
  <si>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</si>
  <si>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</si>
  <si>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</si>
  <si>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</si>
  <si>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</si>
  <si>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</si>
  <si>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</si>
  <si>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</si>
  <si>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</si>
  <si>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</si>
  <si>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</si>
  <si>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</si>
  <si>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</si>
  <si>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</si>
  <si>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</si>
  <si>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</si>
  <si>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</si>
  <si>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</si>
  <si>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</si>
  <si>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</si>
  <si>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</si>
  <si>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</si>
  <si>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</si>
  <si>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</si>
  <si>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</si>
  <si>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</si>
  <si>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</si>
  <si>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</si>
  <si>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</si>
  <si>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</si>
  <si>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</si>
  <si>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</si>
  <si>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</si>
  <si>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</si>
  <si>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</si>
  <si>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</si>
  <si>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</si>
  <si>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</si>
  <si>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</si>
  <si>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</si>
  <si>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</si>
  <si>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</si>
  <si>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</si>
  <si>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</si>
  <si>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</si>
  <si>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</si>
  <si>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</si>
  <si>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</si>
  <si>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</si>
  <si>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</si>
  <si>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</si>
  <si>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</si>
  <si>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</si>
  <si>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</si>
  <si>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</si>
  <si>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</si>
  <si>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</si>
  <si>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</si>
  <si>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</si>
  <si>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</si>
  <si>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</si>
  <si>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</si>
  <si>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</si>
  <si>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</si>
  <si>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</si>
  <si>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</si>
  <si>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</si>
  <si>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</si>
  <si>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</si>
  <si>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</si>
  <si>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</si>
  <si>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</si>
  <si>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</si>
  <si>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</si>
  <si>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</si>
  <si>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</si>
  <si>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</si>
  <si>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</si>
  <si>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</si>
  <si>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</si>
  <si>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</si>
  <si>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</si>
  <si>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</si>
  <si>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</si>
  <si>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</si>
  <si>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</si>
  <si>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</si>
  <si>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</si>
  <si>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</si>
  <si>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</si>
  <si>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</si>
  <si>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</si>
  <si>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</si>
  <si>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</si>
  <si>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</si>
  <si>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</si>
  <si>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</si>
  <si>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</si>
  <si>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</si>
  <si>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</si>
  <si>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</si>
  <si>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</si>
  <si>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</si>
  <si>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</si>
  <si>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</si>
  <si>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</si>
  <si>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</si>
  <si>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</si>
  <si>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</si>
  <si>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</si>
  <si>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</si>
  <si>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</si>
  <si>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</si>
  <si>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</si>
  <si>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</si>
  <si>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</si>
  <si>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</si>
  <si>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</si>
  <si>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</si>
  <si>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</si>
  <si>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</si>
  <si>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</si>
  <si>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</si>
  <si>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</si>
  <si>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</si>
  <si>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</si>
  <si>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</si>
  <si>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</si>
  <si>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</si>
  <si>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</si>
  <si>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</si>
  <si>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</si>
  <si>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</si>
  <si>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</si>
  <si>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</si>
  <si>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</si>
  <si>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</si>
  <si>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</si>
  <si>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</si>
  <si>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</si>
  <si>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</si>
  <si>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</si>
  <si>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</si>
  <si>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</si>
  <si>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</si>
  <si>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</si>
  <si>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</si>
  <si>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</si>
  <si>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</si>
  <si>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</si>
  <si>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</si>
  <si>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</si>
  <si>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</si>
  <si>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</si>
  <si>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</si>
  <si>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</si>
  <si>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</si>
  <si>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</si>
  <si>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</si>
  <si>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</si>
  <si>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</si>
  <si>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</si>
  <si>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</si>
  <si>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</si>
  <si>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</si>
  <si>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</si>
  <si>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</si>
  <si>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</si>
  <si>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</si>
  <si>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</si>
  <si>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</si>
  <si>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</si>
  <si>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</si>
  <si>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</si>
  <si>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</si>
  <si>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</si>
  <si>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</si>
  <si>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</si>
  <si>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</si>
  <si>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</si>
  <si>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</si>
  <si>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</si>
  <si>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</si>
  <si>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</si>
  <si>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</si>
  <si>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</si>
  <si>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</si>
  <si>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</si>
  <si>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</si>
  <si>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</si>
  <si>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</si>
  <si>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</si>
  <si>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</si>
  <si>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</si>
  <si>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</si>
  <si>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</si>
  <si>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</si>
  <si>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</si>
  <si>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</si>
  <si>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</si>
  <si>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</si>
  <si>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</si>
  <si>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</si>
  <si>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</si>
  <si>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</si>
  <si>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</si>
  <si>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</si>
  <si>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</si>
  <si>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</si>
  <si>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</si>
  <si>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</si>
  <si>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</si>
  <si>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</si>
  <si>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</si>
  <si>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</si>
  <si>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</si>
  <si>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</si>
  <si>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</si>
  <si>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</si>
  <si>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</si>
  <si>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</si>
  <si>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</si>
  <si>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</si>
  <si>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</si>
  <si>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</si>
  <si>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</si>
  <si>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</si>
  <si>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</si>
  <si>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</si>
  <si>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</si>
  <si>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</si>
  <si>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</si>
  <si>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</si>
  <si>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</si>
  <si>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</si>
  <si>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</si>
  <si>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</si>
  <si>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</si>
  <si>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</si>
  <si>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</si>
  <si>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</si>
  <si>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</si>
  <si>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</si>
  <si>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</si>
  <si>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</si>
  <si>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</si>
  <si>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</si>
  <si>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</si>
  <si>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</si>
  <si>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</si>
  <si>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</si>
  <si>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</si>
  <si>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</si>
  <si>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</si>
  <si>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</si>
  <si>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</si>
  <si>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</si>
  <si>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</si>
  <si>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</si>
  <si>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</si>
  <si>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</si>
  <si>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</si>
  <si>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</si>
  <si>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</si>
  <si>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</si>
  <si>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</si>
  <si>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</si>
  <si>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</si>
  <si>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</si>
  <si>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</si>
  <si>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</si>
  <si>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</si>
  <si>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</si>
  <si>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</si>
  <si>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</si>
  <si>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</si>
  <si>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</si>
  <si>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</si>
  <si>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</si>
  <si>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</si>
  <si>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</si>
  <si>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</si>
  <si>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</si>
  <si>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</si>
  <si>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</si>
  <si>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</si>
  <si>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</si>
  <si>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</si>
  <si>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</si>
  <si>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</si>
  <si>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</si>
  <si>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</si>
  <si>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</si>
  <si>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</si>
  <si>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</si>
  <si>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</si>
  <si>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</si>
  <si>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</si>
  <si>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</si>
  <si>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</si>
  <si>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</si>
  <si>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</si>
  <si>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</si>
  <si>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</si>
  <si>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</si>
  <si>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</si>
  <si>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</si>
  <si>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</si>
  <si>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</si>
  <si>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</si>
  <si>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</si>
  <si>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</si>
  <si>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</si>
  <si>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</si>
  <si>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</si>
  <si>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</si>
  <si>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</si>
  <si>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</si>
  <si>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</si>
  <si>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</si>
  <si>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</si>
  <si>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</si>
  <si>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</si>
  <si>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</si>
  <si>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</si>
  <si>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</si>
  <si>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</si>
  <si>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</si>
  <si>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</si>
  <si>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</si>
  <si>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</si>
  <si>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</si>
  <si>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</si>
  <si>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</si>
  <si>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</si>
  <si>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</si>
  <si>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</si>
  <si>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</si>
  <si>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</si>
  <si>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</si>
  <si>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</si>
  <si>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</si>
  <si>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</si>
  <si>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</si>
  <si>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</si>
  <si>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</si>
  <si>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</si>
  <si>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</si>
  <si>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</si>
  <si>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</si>
  <si>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</si>
  <si>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</si>
  <si>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</si>
  <si>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</si>
  <si>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</si>
  <si>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</si>
  <si>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</si>
  <si>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</si>
  <si>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</si>
  <si>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</si>
  <si>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</si>
  <si>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</si>
  <si>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</si>
  <si>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</si>
  <si>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</si>
  <si>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</si>
  <si>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</si>
  <si>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</si>
  <si>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</si>
  <si>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</si>
  <si>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</si>
  <si>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</si>
  <si>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</si>
  <si>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</si>
  <si>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</si>
  <si>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</si>
  <si>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</si>
  <si>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</si>
  <si>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</si>
  <si>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</si>
  <si>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</si>
  <si>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</si>
  <si>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</si>
  <si>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</si>
  <si>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</si>
  <si>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</si>
  <si>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</si>
  <si>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</si>
  <si>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</si>
  <si>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</si>
  <si>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</si>
  <si>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</si>
  <si>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</si>
  <si>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</si>
  <si>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</si>
  <si>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</si>
  <si>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</si>
  <si>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</si>
  <si>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</si>
  <si>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</si>
  <si>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</si>
  <si>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</si>
  <si>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</si>
  <si>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</si>
  <si>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</si>
  <si>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</si>
  <si>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</si>
  <si>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</si>
  <si>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</si>
  <si>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</si>
  <si>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</si>
  <si>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</si>
  <si>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</si>
  <si>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</si>
  <si>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</si>
  <si>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</si>
  <si>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</si>
  <si>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</si>
  <si>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</si>
  <si>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</si>
  <si>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</si>
  <si>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</si>
  <si>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</si>
  <si>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</si>
  <si>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</si>
  <si>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</si>
  <si>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</si>
  <si>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</si>
  <si>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</si>
  <si>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</si>
  <si>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</si>
  <si>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</si>
  <si>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</si>
  <si>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</si>
  <si>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</si>
  <si>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</si>
  <si>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</si>
  <si>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</si>
  <si>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</si>
  <si>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</si>
  <si>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</si>
  <si>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</si>
  <si>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</si>
  <si>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</si>
  <si>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</si>
  <si>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</si>
  <si>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</si>
  <si>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</si>
  <si>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</si>
  <si>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</si>
  <si>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</si>
  <si>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</si>
  <si>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</si>
  <si>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</si>
  <si>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</si>
  <si>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</si>
  <si>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</si>
  <si>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</si>
  <si>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</si>
  <si>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</si>
  <si>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</si>
  <si>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</si>
  <si>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</si>
  <si>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</si>
  <si>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</si>
  <si>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</si>
  <si>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</si>
  <si>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</si>
  <si>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</si>
  <si>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</si>
  <si>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</si>
  <si>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</si>
  <si>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</si>
  <si>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</si>
  <si>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</si>
  <si>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</si>
  <si>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</si>
  <si>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</si>
  <si>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</si>
  <si>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</si>
  <si>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</si>
  <si>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</si>
  <si>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</si>
  <si>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</si>
  <si>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</si>
  <si>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</si>
  <si>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</si>
  <si>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</si>
  <si>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</si>
  <si>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</si>
  <si>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</si>
  <si>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</si>
  <si>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</si>
  <si>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</si>
  <si>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</si>
  <si>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</si>
  <si>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</si>
  <si>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</si>
  <si>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</si>
  <si>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</si>
  <si>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</si>
  <si>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</si>
  <si>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</si>
  <si>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</si>
  <si>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</si>
  <si>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</si>
  <si>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</si>
  <si>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</si>
  <si>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</si>
  <si>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</si>
  <si>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</si>
  <si>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</si>
  <si>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</si>
  <si>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</si>
  <si>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</si>
  <si>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</si>
  <si>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</si>
  <si>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</si>
  <si>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</si>
  <si>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</si>
  <si>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</si>
  <si>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</si>
  <si>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</si>
  <si>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</si>
  <si>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</si>
  <si>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</si>
  <si>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</si>
  <si>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</si>
  <si>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</si>
  <si>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</si>
  <si>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</si>
  <si>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</si>
  <si>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</si>
  <si>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</si>
  <si>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</si>
  <si>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</si>
  <si>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</si>
  <si>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</si>
  <si>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</si>
  <si>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</si>
  <si>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</si>
  <si>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</si>
  <si>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</si>
  <si>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</si>
  <si>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</si>
  <si>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</si>
  <si>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</si>
  <si>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</si>
  <si>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</si>
  <si>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</si>
  <si>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</si>
  <si>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</si>
  <si>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</si>
  <si>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</si>
  <si>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</si>
  <si>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</si>
  <si>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</si>
  <si>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</si>
  <si>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</si>
  <si>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</si>
  <si>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</si>
  <si>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</si>
  <si>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</si>
  <si>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</si>
  <si>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</si>
  <si>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</si>
  <si>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</si>
  <si>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</si>
  <si>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</si>
  <si>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</si>
  <si>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</si>
  <si>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</si>
  <si>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</si>
  <si>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</si>
  <si>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</si>
  <si>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</si>
  <si>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</si>
  <si>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</si>
  <si>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</si>
  <si>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</si>
  <si>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</si>
  <si>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</si>
  <si>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</si>
  <si>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</si>
  <si>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</si>
  <si>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</si>
  <si>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</si>
  <si>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</si>
  <si>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</si>
  <si>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</si>
  <si>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</si>
  <si>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</si>
  <si>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</si>
  <si>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</si>
  <si>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</si>
  <si>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</si>
  <si>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</si>
  <si>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</si>
  <si>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</si>
  <si>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</si>
  <si>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</si>
  <si>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</si>
  <si>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</si>
  <si>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</si>
  <si>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</si>
  <si>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</si>
  <si>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</si>
  <si>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</si>
  <si>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</si>
  <si>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</si>
  <si>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</si>
  <si>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</si>
  <si>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</si>
  <si>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</si>
  <si>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</si>
  <si>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</si>
  <si>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</si>
  <si>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</si>
  <si>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</si>
  <si>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</si>
  <si>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</si>
  <si>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</si>
  <si>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</si>
  <si>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</si>
  <si>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</si>
  <si>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</si>
  <si>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</si>
  <si>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</si>
  <si>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</si>
  <si>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</si>
  <si>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</si>
  <si>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</si>
  <si>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</si>
  <si>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</si>
  <si>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</si>
  <si>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</si>
  <si>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</si>
  <si>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</si>
  <si>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</si>
  <si>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</si>
  <si>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</si>
  <si>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</si>
  <si>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</si>
  <si>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</si>
  <si>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</si>
  <si>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</si>
  <si>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</si>
  <si>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</si>
  <si>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</si>
  <si>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</si>
  <si>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</si>
  <si>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</si>
  <si>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</si>
  <si>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</si>
  <si>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</si>
  <si>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</si>
  <si>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</si>
  <si>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</si>
  <si>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</si>
  <si>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</si>
  <si>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</si>
  <si>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</si>
  <si>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</si>
  <si>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</si>
  <si>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</si>
  <si>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</si>
  <si>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</si>
  <si>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</si>
  <si>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</si>
  <si>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</si>
  <si>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</si>
  <si>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</si>
  <si>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</si>
  <si>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</si>
  <si>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</si>
  <si>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</si>
  <si>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</si>
  <si>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</si>
  <si>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</si>
  <si>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</si>
  <si>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</si>
  <si>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</si>
  <si>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</si>
  <si>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</si>
  <si>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</si>
  <si>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</si>
  <si>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</si>
  <si>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</si>
  <si>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</si>
  <si>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</si>
  <si>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</si>
  <si>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</si>
  <si>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</si>
  <si>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</si>
  <si>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</si>
  <si>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</si>
  <si>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</si>
  <si>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</si>
  <si>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</si>
  <si>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</si>
  <si>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</si>
  <si>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</si>
  <si>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</si>
  <si>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</si>
  <si>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</si>
  <si>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</si>
  <si>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</si>
  <si>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</si>
  <si>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</si>
  <si>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</si>
  <si>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</si>
  <si>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</si>
  <si>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</si>
  <si>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</si>
  <si>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</si>
  <si>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</si>
  <si>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</si>
  <si>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</si>
  <si>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</si>
  <si>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</si>
  <si>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</si>
  <si>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</si>
  <si>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</si>
  <si>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</si>
  <si>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</si>
  <si>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</si>
  <si>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</si>
  <si>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</si>
  <si>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</si>
  <si>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</si>
  <si>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</si>
  <si>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</si>
  <si>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</si>
  <si>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</si>
  <si>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</si>
  <si>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</si>
  <si>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</si>
  <si>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</si>
  <si>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</si>
  <si>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</si>
  <si>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</si>
  <si>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</si>
  <si>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</si>
  <si>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</si>
  <si>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</si>
  <si>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</si>
  <si>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</si>
  <si>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</si>
  <si>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</si>
  <si>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</si>
  <si>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</si>
  <si>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</si>
  <si>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</si>
  <si>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</si>
  <si>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</si>
  <si>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</si>
  <si>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</si>
  <si>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</si>
  <si>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</si>
  <si>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</si>
  <si>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</si>
  <si>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</si>
  <si>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</si>
  <si>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</si>
  <si>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</si>
  <si>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</si>
  <si>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</si>
  <si>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</si>
  <si>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</si>
  <si>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</si>
  <si>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</si>
  <si>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</si>
  <si>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</si>
  <si>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</si>
  <si>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</si>
  <si>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</si>
  <si>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</si>
  <si>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</si>
  <si>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</si>
  <si>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</si>
  <si>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</si>
  <si>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</si>
  <si>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</si>
  <si>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</si>
  <si>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</si>
  <si>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</si>
  <si>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</si>
  <si>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</si>
  <si>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</si>
  <si>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</si>
  <si>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</si>
  <si>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</si>
  <si>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</si>
  <si>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</si>
  <si>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</si>
  <si>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</si>
  <si>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</si>
  <si>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</si>
  <si>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</si>
  <si>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</si>
  <si>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</si>
  <si>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</si>
  <si>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</si>
  <si>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</si>
  <si>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</si>
  <si>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</si>
  <si>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</si>
  <si>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</si>
  <si>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</si>
  <si>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</si>
  <si>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</si>
  <si>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</si>
  <si>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</si>
  <si>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</si>
  <si>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</si>
  <si>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</si>
  <si>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</si>
  <si>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</si>
  <si>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</si>
  <si>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</si>
  <si>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</si>
  <si>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</si>
  <si>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</si>
  <si>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</si>
  <si>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</si>
  <si>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</si>
  <si>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</si>
  <si>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</si>
  <si>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</si>
  <si>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</si>
  <si>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</si>
  <si>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</si>
  <si>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</si>
  <si>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</si>
  <si>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</si>
  <si>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</si>
  <si>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</si>
  <si>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</si>
  <si>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</si>
  <si>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</si>
  <si>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</si>
  <si>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</si>
  <si>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</si>
  <si>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</si>
  <si>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</si>
  <si>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</si>
  <si>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</si>
  <si>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</si>
  <si>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</si>
  <si>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</si>
  <si>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</si>
  <si>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</si>
  <si>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</si>
  <si>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</si>
  <si>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</si>
  <si>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</si>
  <si>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</si>
  <si>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</si>
  <si>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</si>
  <si>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</si>
  <si>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</si>
  <si>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</si>
  <si>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</si>
  <si>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</si>
  <si>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</si>
  <si>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</si>
  <si>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</si>
  <si>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</si>
  <si>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</si>
  <si>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</si>
  <si>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</si>
  <si>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</si>
  <si>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</si>
  <si>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</si>
  <si>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</si>
  <si>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</si>
  <si>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</si>
  <si>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</si>
  <si>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</si>
  <si>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</si>
  <si>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</si>
  <si>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</si>
  <si>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</si>
  <si>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</si>
  <si>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</si>
  <si>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</si>
  <si>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</si>
  <si>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</si>
  <si>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</si>
  <si>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</si>
  <si>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</si>
  <si>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</si>
  <si>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</si>
  <si>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</si>
  <si>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</si>
  <si>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</si>
  <si>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</si>
  <si>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</si>
  <si>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</si>
  <si>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</si>
  <si>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</si>
  <si>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</si>
  <si>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</si>
  <si>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</si>
  <si>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</si>
  <si>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</si>
  <si>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</si>
  <si>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</si>
  <si>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</si>
  <si>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</si>
  <si>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</si>
  <si>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</si>
  <si>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</si>
  <si>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</si>
  <si>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</si>
  <si>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</si>
  <si>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</si>
  <si>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</si>
  <si>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</si>
  <si>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</si>
  <si>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</si>
  <si>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</si>
  <si>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</si>
  <si>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</si>
  <si>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</si>
  <si>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</si>
  <si>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</si>
  <si>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</si>
  <si>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</si>
  <si>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</si>
  <si>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</si>
  <si>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</si>
  <si>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</si>
  <si>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</si>
  <si>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</si>
  <si>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</si>
  <si>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</si>
  <si>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</si>
  <si>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</si>
  <si>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</si>
  <si>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</si>
  <si>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</si>
  <si>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</si>
  <si>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</si>
  <si>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</si>
  <si>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</si>
  <si>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</si>
  <si>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</si>
  <si>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</si>
  <si>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</si>
  <si>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</si>
  <si>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</si>
  <si>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</si>
  <si>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</si>
  <si>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</si>
  <si>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</si>
  <si>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</si>
  <si>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</si>
  <si>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</si>
  <si>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</si>
  <si>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</si>
  <si>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</si>
  <si>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</si>
  <si>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</si>
  <si>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</si>
  <si>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</si>
  <si>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</si>
  <si>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</si>
  <si>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</si>
  <si>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</si>
  <si>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</si>
  <si>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</si>
  <si>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</si>
  <si>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</si>
  <si>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</si>
  <si>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</si>
  <si>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</si>
  <si>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</si>
  <si>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</si>
  <si>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</si>
  <si>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</si>
  <si>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</si>
  <si>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</si>
  <si>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</si>
  <si>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</si>
  <si>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</si>
  <si>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</si>
  <si>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</si>
  <si>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</si>
  <si>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</si>
  <si>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</si>
  <si>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</si>
  <si>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</si>
  <si>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</si>
  <si>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</si>
  <si>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</si>
  <si>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</si>
  <si>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</si>
  <si>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</si>
  <si>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</si>
  <si>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</si>
  <si>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</si>
  <si>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</si>
  <si>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</si>
  <si>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</si>
  <si>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</si>
  <si>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</si>
  <si>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</si>
  <si>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</si>
  <si>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</si>
  <si>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</si>
  <si>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</si>
  <si>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</si>
  <si>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</si>
  <si>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</si>
  <si>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</si>
  <si>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</si>
  <si>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</si>
  <si>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</si>
  <si>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</si>
  <si>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</si>
  <si>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</si>
  <si>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</si>
  <si>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</si>
  <si>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</si>
  <si>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</si>
  <si>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</si>
  <si>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</si>
  <si>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</si>
  <si>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</si>
  <si>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</si>
  <si>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</si>
  <si>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</si>
  <si>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</si>
  <si>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</si>
  <si>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</si>
  <si>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</si>
  <si>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</si>
  <si>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</si>
  <si>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</si>
  <si>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</si>
  <si>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</si>
  <si>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</si>
  <si>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</si>
  <si>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</si>
  <si>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</si>
  <si>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</si>
  <si>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</si>
  <si>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</si>
  <si>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</si>
  <si>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</si>
  <si>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</si>
  <si>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</si>
  <si>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</si>
  <si>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</si>
  <si>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</si>
  <si>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</si>
  <si>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</si>
  <si>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</si>
  <si>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</si>
  <si>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</si>
  <si>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</si>
  <si>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</si>
  <si>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</si>
  <si>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</si>
  <si>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</si>
  <si>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</si>
  <si>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</si>
  <si>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</si>
  <si>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</si>
  <si>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</si>
  <si>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</si>
  <si>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</si>
  <si>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</si>
  <si>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</si>
  <si>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</si>
  <si>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</si>
  <si>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</si>
  <si>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</si>
  <si>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</si>
  <si>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</si>
  <si>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</si>
  <si>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</si>
  <si>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</si>
  <si>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</si>
  <si>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</si>
  <si>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</si>
  <si>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</si>
  <si>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</si>
  <si>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</si>
  <si>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</si>
  <si>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</si>
  <si>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</si>
  <si>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</si>
  <si>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</si>
  <si>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</si>
  <si>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</si>
  <si>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</si>
  <si>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</si>
  <si>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</si>
  <si>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</si>
  <si>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</si>
  <si>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</si>
  <si>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</si>
  <si>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</si>
  <si>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</si>
  <si>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</si>
  <si>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</si>
  <si>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</si>
  <si>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</si>
  <si>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</si>
  <si>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</si>
  <si>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</si>
  <si>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</si>
  <si>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</si>
  <si>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</si>
  <si>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</si>
  <si>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</si>
  <si>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</si>
  <si>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</si>
  <si>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</si>
  <si>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</si>
  <si>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</si>
  <si>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</si>
  <si>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</si>
  <si>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</si>
  <si>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</si>
  <si>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</si>
  <si>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</si>
  <si>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</si>
  <si>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</si>
  <si>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</si>
  <si>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</si>
  <si>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</si>
  <si>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</si>
  <si>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</si>
  <si>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</si>
  <si>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</si>
  <si>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</si>
  <si>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</si>
  <si>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</si>
  <si>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</si>
  <si>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</si>
  <si>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</si>
  <si>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</si>
  <si>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</si>
  <si>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</si>
  <si>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</si>
  <si>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</si>
  <si>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</si>
  <si>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</si>
  <si>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</si>
  <si>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</si>
  <si>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</si>
  <si>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</si>
  <si>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</si>
  <si>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</si>
  <si>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</si>
  <si>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</si>
  <si>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</si>
  <si>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</si>
  <si>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</si>
  <si>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</si>
  <si>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</si>
  <si>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</si>
  <si>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</si>
  <si>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</si>
  <si>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</si>
  <si>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</si>
  <si>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</si>
  <si>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</si>
  <si>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</si>
  <si>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</si>
  <si>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</si>
  <si>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</si>
  <si>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</si>
  <si>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</si>
  <si>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</si>
  <si>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</si>
  <si>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</si>
  <si>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</si>
  <si>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</si>
  <si>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</si>
  <si>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</si>
  <si>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</si>
  <si>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</si>
  <si>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</si>
  <si>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</si>
  <si>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</si>
  <si>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</si>
  <si>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</si>
  <si>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</si>
  <si>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</si>
  <si>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</si>
  <si>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</si>
  <si>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</si>
  <si>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</si>
  <si>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</si>
  <si>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</si>
  <si>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</si>
  <si>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</si>
  <si>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</si>
  <si>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</si>
  <si>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</si>
  <si>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</si>
  <si>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</si>
  <si>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</si>
  <si>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</si>
  <si>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</si>
  <si>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</si>
  <si>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</si>
  <si>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</si>
  <si>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</si>
  <si>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</si>
  <si>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</si>
  <si>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</si>
  <si>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</si>
  <si>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</si>
  <si>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</si>
  <si>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</si>
  <si>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</si>
  <si>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</si>
  <si>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</si>
  <si>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</si>
  <si>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</si>
  <si>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</si>
  <si>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</si>
  <si>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</si>
  <si>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</si>
  <si>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</si>
  <si>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</si>
  <si>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</si>
  <si>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</si>
  <si>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</si>
  <si>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</si>
  <si>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</si>
  <si>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</si>
  <si>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</si>
  <si>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</si>
  <si>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</si>
  <si>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</si>
  <si>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</si>
  <si>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</si>
  <si>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</si>
  <si>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</si>
  <si>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</si>
  <si>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</si>
  <si>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</si>
  <si>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</si>
  <si>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</si>
  <si>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</si>
  <si>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</si>
  <si>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</si>
  <si>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</si>
  <si>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</si>
  <si>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</si>
  <si>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</si>
  <si>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</si>
  <si>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</si>
  <si>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</si>
  <si>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</si>
  <si>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</si>
  <si>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</si>
  <si>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</si>
  <si>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</si>
  <si>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</si>
  <si>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</si>
  <si>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</si>
  <si>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</si>
  <si>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</si>
  <si>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</si>
  <si>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</si>
  <si>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</si>
  <si>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</si>
  <si>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</si>
  <si>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</si>
  <si>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</si>
  <si>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</si>
  <si>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</si>
  <si>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</si>
  <si>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</si>
  <si>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</si>
  <si>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</si>
  <si>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</si>
  <si>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</si>
  <si>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</si>
  <si>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</si>
  <si>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</si>
  <si>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</si>
  <si>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</si>
  <si>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</si>
  <si>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</si>
  <si>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</si>
  <si>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</si>
  <si>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</si>
  <si>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</si>
  <si>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</si>
  <si>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</si>
  <si>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</si>
  <si>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</si>
  <si>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</si>
  <si>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</si>
  <si>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</si>
  <si>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</si>
  <si>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</si>
  <si>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</si>
  <si>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</si>
  <si>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</si>
  <si>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</si>
  <si>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</si>
  <si>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</si>
  <si>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</si>
  <si>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</si>
  <si>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</si>
  <si>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</si>
  <si>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</si>
  <si>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</si>
  <si>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</si>
  <si>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</si>
  <si>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</si>
  <si>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</si>
  <si>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</si>
  <si>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</si>
  <si>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</si>
  <si>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</si>
  <si>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</si>
  <si>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</si>
  <si>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</si>
  <si>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</si>
  <si>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</si>
  <si>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</si>
  <si>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</si>
  <si>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</si>
  <si>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</si>
  <si>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</si>
  <si>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</si>
  <si>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</si>
  <si>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</si>
  <si>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</si>
  <si>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</si>
  <si>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</si>
  <si>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</si>
  <si>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</si>
  <si>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</si>
  <si>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</si>
  <si>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</si>
  <si>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</si>
  <si>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</si>
  <si>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</si>
  <si>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</si>
  <si>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</si>
  <si>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</si>
  <si>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</si>
  <si>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</si>
  <si>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</si>
  <si>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</si>
  <si>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</si>
  <si>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</si>
  <si>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</si>
  <si>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</si>
  <si>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</si>
  <si>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</si>
  <si>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</si>
  <si>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</si>
  <si>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</si>
  <si>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</si>
  <si>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</si>
  <si>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</si>
  <si>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</si>
  <si>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</si>
  <si>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</si>
  <si>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</si>
  <si>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</si>
  <si>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</si>
  <si>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</si>
  <si>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</si>
  <si>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</si>
  <si>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</si>
  <si>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</si>
  <si>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</si>
  <si>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</si>
  <si>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</si>
  <si>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</si>
  <si>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</si>
  <si>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</si>
  <si>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</si>
  <si>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</si>
  <si>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</si>
  <si>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</si>
  <si>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</si>
  <si>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</si>
  <si>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</si>
  <si>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</si>
  <si>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</si>
  <si>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</si>
  <si>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</si>
  <si>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</si>
  <si>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</si>
  <si>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</si>
  <si>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</si>
  <si>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</si>
  <si>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</si>
  <si>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</si>
  <si>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</si>
  <si>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</si>
  <si>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</si>
  <si>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</si>
  <si>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</si>
  <si>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</si>
  <si>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</si>
  <si>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</si>
  <si>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</si>
  <si>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</si>
  <si>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</si>
  <si>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</si>
  <si>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</si>
  <si>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</si>
  <si>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</si>
  <si>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</si>
  <si>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</si>
  <si>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</si>
  <si>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</si>
  <si>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</si>
  <si>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</si>
  <si>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</si>
  <si>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</si>
  <si>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</si>
  <si>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</si>
  <si>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</si>
  <si>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</si>
  <si>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</si>
  <si>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</si>
  <si>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</si>
  <si>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</si>
  <si>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</si>
  <si>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</si>
  <si>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</si>
  <si>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</si>
  <si>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</si>
  <si>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</si>
  <si>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</si>
  <si>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</si>
  <si>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</si>
  <si>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</si>
  <si>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</si>
  <si>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</si>
  <si>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</si>
  <si>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</si>
  <si>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</si>
  <si>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</si>
  <si>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</si>
  <si>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</si>
  <si>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</si>
  <si>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</si>
  <si>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</si>
  <si>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</si>
  <si>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</si>
  <si>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</si>
  <si>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</si>
  <si>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</si>
  <si>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</si>
  <si>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</si>
  <si>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</si>
  <si>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</si>
  <si>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</si>
  <si>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</si>
  <si>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</si>
  <si>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</si>
  <si>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</si>
  <si>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</si>
  <si>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</si>
  <si>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</si>
  <si>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</si>
  <si>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</si>
  <si>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</si>
  <si>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</si>
  <si>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</si>
  <si>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</si>
  <si>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</si>
  <si>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</si>
  <si>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</si>
  <si>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</si>
  <si>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</si>
  <si>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</si>
  <si>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</si>
  <si>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</si>
  <si>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</si>
  <si>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</si>
  <si>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</si>
  <si>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</si>
  <si>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</si>
  <si>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</si>
  <si>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</si>
  <si>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</si>
  <si>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</si>
  <si>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</si>
  <si>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</si>
  <si>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</si>
  <si>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</si>
  <si>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</si>
  <si>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</si>
  <si>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</si>
  <si>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</si>
  <si>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</si>
  <si>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</si>
  <si>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</si>
  <si>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</si>
  <si>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</si>
  <si>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</si>
  <si>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</si>
  <si>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</si>
  <si>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</si>
  <si>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</si>
  <si>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</si>
  <si>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</si>
  <si>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</si>
  <si>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</si>
  <si>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</si>
  <si>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</si>
  <si>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</si>
  <si>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</si>
  <si>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</si>
  <si>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</si>
  <si>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</si>
  <si>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</si>
  <si>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</si>
  <si>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</si>
  <si>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</si>
  <si>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</si>
  <si>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</si>
  <si>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</si>
  <si>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</si>
  <si>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</si>
  <si>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</si>
  <si>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</si>
  <si>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</si>
  <si>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</si>
  <si>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</si>
  <si>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</si>
  <si>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</si>
  <si>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</si>
  <si>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</si>
  <si>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</si>
  <si>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</si>
  <si>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</si>
  <si>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</si>
  <si>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</si>
  <si>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</si>
  <si>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</si>
  <si>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</si>
  <si>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</si>
  <si>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</si>
  <si>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</si>
  <si>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</si>
  <si>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</si>
  <si>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</si>
  <si>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</si>
  <si>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</si>
  <si>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</si>
  <si>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</si>
  <si>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</si>
  <si>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</si>
  <si>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</si>
  <si>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</si>
  <si>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</si>
  <si>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</si>
  <si>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</si>
  <si>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</si>
  <si>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</si>
  <si>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</si>
  <si>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</si>
  <si>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</si>
  <si>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</si>
  <si>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</si>
  <si>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</si>
  <si>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</si>
  <si>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</si>
  <si>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</si>
  <si>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</si>
  <si>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</si>
  <si>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</si>
  <si>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</si>
  <si>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</si>
  <si>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</si>
  <si>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</si>
  <si>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</si>
  <si>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</si>
  <si>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</si>
  <si>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</si>
  <si>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</si>
  <si>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</si>
  <si>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</si>
  <si>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</si>
  <si>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</si>
  <si>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</si>
  <si>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</si>
  <si>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</si>
  <si>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</si>
  <si>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</si>
  <si>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</si>
  <si>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</si>
  <si>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</si>
  <si>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</si>
  <si>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</si>
  <si>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</si>
  <si>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</si>
  <si>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</si>
  <si>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</si>
  <si>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</si>
  <si>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</si>
  <si>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</si>
  <si>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</si>
  <si>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</si>
  <si>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</si>
  <si>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</si>
  <si>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</si>
  <si>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</si>
  <si>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</si>
  <si>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</si>
  <si>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</si>
  <si>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</si>
  <si>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</si>
  <si>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</si>
  <si>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</si>
  <si>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</si>
  <si>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</si>
  <si>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</si>
  <si>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</si>
  <si>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</si>
  <si>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</si>
  <si>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</si>
  <si>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</si>
  <si>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</si>
  <si>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</si>
  <si>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</si>
  <si>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</si>
  <si>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</si>
  <si>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</si>
  <si>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</si>
  <si>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</si>
  <si>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</si>
  <si>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</si>
  <si>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</si>
  <si>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</si>
  <si>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</si>
  <si>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</si>
  <si>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</si>
  <si>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</si>
  <si>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</si>
  <si>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</si>
  <si>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</si>
  <si>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</si>
  <si>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</si>
  <si>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</si>
  <si>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</si>
  <si>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</si>
  <si>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</si>
  <si>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</si>
  <si>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</si>
  <si>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</si>
  <si>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</si>
  <si>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</si>
  <si>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</si>
  <si>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</si>
  <si>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</si>
  <si>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</si>
  <si>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</si>
  <si>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</si>
  <si>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</si>
  <si>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</si>
  <si>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</si>
  <si>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</si>
  <si>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</si>
  <si>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</si>
  <si>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</si>
  <si>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</si>
  <si>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</si>
  <si>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</si>
  <si>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</si>
  <si>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</si>
  <si>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</si>
  <si>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</si>
  <si>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</si>
  <si>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</si>
  <si>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</si>
  <si>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</si>
  <si>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</si>
  <si>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</si>
  <si>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</si>
  <si>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</si>
  <si>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</si>
  <si>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</si>
  <si>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</si>
  <si>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</si>
  <si>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</si>
  <si>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</si>
  <si>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</si>
  <si>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</si>
  <si>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</si>
  <si>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</si>
  <si>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</si>
  <si>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</si>
  <si>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</si>
  <si>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</si>
  <si>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</si>
  <si>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</si>
  <si>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</si>
  <si>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</si>
  <si>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</si>
  <si>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</si>
  <si>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</si>
  <si>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</si>
  <si>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</si>
  <si>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</si>
  <si>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</si>
  <si>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</si>
  <si>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</si>
  <si>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</si>
  <si>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</si>
  <si>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</si>
  <si>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</si>
  <si>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</si>
  <si>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</si>
  <si>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</si>
  <si>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</si>
  <si>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</si>
  <si>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</si>
  <si>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</si>
  <si>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</si>
  <si>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</si>
  <si>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</si>
  <si>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</si>
  <si>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</si>
  <si>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</si>
  <si>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</si>
  <si>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</si>
  <si>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</si>
  <si>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</si>
  <si>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</si>
  <si>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</si>
  <si>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</si>
  <si>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</si>
  <si>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</si>
  <si>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</si>
  <si>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</si>
  <si>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</si>
  <si>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</si>
  <si>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</si>
  <si>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</si>
  <si>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</si>
  <si>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</si>
  <si>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</si>
  <si>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</si>
  <si>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</si>
  <si>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</si>
  <si>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</si>
  <si>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</si>
  <si>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</si>
  <si>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</si>
  <si>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</si>
  <si>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</si>
  <si>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</si>
  <si>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</si>
  <si>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</si>
  <si>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</si>
  <si>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</si>
  <si>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</si>
  <si>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</si>
  <si>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</si>
  <si>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</si>
  <si>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</si>
  <si>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</si>
  <si>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</si>
  <si>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</si>
  <si>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</si>
  <si>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</si>
  <si>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</si>
  <si>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</si>
  <si>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</si>
  <si>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</si>
  <si>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</si>
  <si>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</si>
  <si>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</si>
  <si>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</si>
  <si>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</si>
  <si>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</si>
  <si>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</si>
  <si>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</si>
  <si>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</si>
  <si>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</si>
  <si>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</si>
  <si>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</si>
  <si>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</si>
  <si>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</si>
  <si>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</si>
  <si>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</si>
  <si>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</si>
  <si>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</si>
  <si>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</si>
  <si>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</si>
  <si>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</si>
  <si>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</si>
  <si>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</si>
  <si>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</si>
  <si>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</si>
  <si>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</si>
  <si>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</si>
  <si>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</si>
  <si>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</si>
  <si>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</si>
  <si>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</si>
  <si>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</si>
  <si>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</si>
  <si>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</si>
  <si>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</si>
  <si>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</si>
  <si>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</si>
  <si>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</si>
  <si>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</si>
  <si>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</si>
  <si>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</si>
  <si>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</si>
  <si>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</si>
  <si>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</si>
  <si>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</si>
  <si>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</si>
  <si>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</si>
  <si>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</si>
  <si>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</si>
  <si>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</si>
  <si>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</si>
  <si>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</si>
  <si>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</si>
  <si>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</si>
  <si>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</si>
  <si>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</si>
  <si>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</si>
  <si>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</si>
  <si>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</si>
  <si>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</si>
  <si>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</si>
  <si>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</si>
  <si>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</si>
  <si>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</si>
  <si>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</si>
  <si>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</si>
  <si>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</si>
  <si>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</si>
  <si>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</si>
  <si>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</si>
  <si>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</si>
  <si>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</si>
  <si>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</si>
  <si>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</si>
  <si>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</si>
  <si>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</si>
  <si>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</si>
  <si>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</si>
  <si>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</si>
  <si>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</si>
  <si>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</si>
  <si>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</si>
  <si>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</si>
  <si>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</si>
  <si>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</si>
  <si>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</si>
  <si>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</si>
  <si>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</si>
  <si>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</si>
  <si>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</si>
  <si>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</si>
  <si>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</si>
  <si>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</si>
  <si>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</si>
  <si>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</si>
  <si>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</si>
  <si>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</si>
  <si>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</si>
  <si>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</si>
  <si>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</si>
  <si>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</si>
  <si>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</si>
  <si>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</si>
  <si>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</si>
  <si>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</si>
  <si>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</si>
  <si>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</si>
  <si>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</si>
  <si>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</si>
  <si>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</si>
  <si>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</si>
  <si>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</si>
  <si>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</si>
  <si>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</si>
  <si>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</si>
  <si>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</si>
  <si>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</si>
  <si>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</si>
  <si>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</si>
  <si>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</si>
  <si>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</si>
  <si>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</si>
  <si>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</si>
  <si>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</si>
  <si>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</si>
  <si>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</si>
  <si>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</si>
  <si>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</si>
  <si>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</si>
  <si>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</si>
  <si>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</si>
  <si>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</si>
  <si>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</si>
  <si>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</si>
  <si>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</si>
  <si>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</si>
  <si>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</si>
  <si>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</si>
  <si>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</si>
  <si>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</si>
  <si>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</si>
  <si>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</si>
  <si>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</si>
  <si>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</si>
  <si>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</si>
  <si>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</si>
  <si>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</si>
  <si>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</si>
  <si>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</si>
  <si>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</si>
  <si>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</si>
  <si>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</si>
  <si>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</si>
  <si>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</si>
  <si>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</si>
  <si>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</si>
  <si>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</si>
  <si>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</si>
  <si>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</si>
  <si>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</si>
  <si>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</si>
  <si>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</si>
  <si>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</si>
  <si>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</si>
  <si>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</si>
  <si>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</si>
  <si>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</si>
  <si>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</si>
  <si>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</si>
  <si>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</si>
  <si>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</si>
  <si>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</si>
  <si>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</si>
  <si>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</si>
  <si>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</si>
  <si>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</si>
  <si>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</si>
  <si>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</si>
  <si>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</si>
  <si>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</si>
  <si>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</si>
  <si>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</si>
  <si>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</si>
  <si>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</si>
  <si>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</si>
  <si>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</si>
  <si>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</si>
  <si>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</si>
  <si>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</si>
  <si>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</si>
  <si>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</si>
  <si>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</si>
  <si>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</si>
  <si>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</si>
  <si>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</si>
  <si>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</si>
  <si>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</si>
  <si>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</si>
  <si>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</si>
  <si>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</si>
  <si>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</si>
  <si>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</si>
  <si>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</si>
  <si>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</si>
  <si>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</si>
  <si>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</si>
  <si>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</si>
  <si>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</si>
  <si>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</si>
  <si>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</si>
  <si>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</si>
  <si>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</si>
  <si>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</si>
  <si>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</si>
  <si>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</si>
  <si>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</si>
  <si>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</si>
  <si>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</si>
  <si>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</si>
  <si>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</si>
  <si>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</si>
  <si>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</si>
  <si>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</si>
  <si>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</si>
  <si>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</si>
  <si>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</si>
  <si>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</si>
  <si>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</si>
  <si>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</si>
  <si>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</si>
  <si>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</si>
  <si>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</si>
  <si>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</si>
  <si>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</si>
  <si>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</si>
  <si>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</si>
  <si>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</si>
  <si>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</si>
  <si>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</si>
  <si>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</si>
  <si>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</si>
  <si>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</si>
  <si>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</si>
  <si>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</si>
  <si>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</si>
  <si>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</si>
  <si>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</si>
  <si>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</si>
  <si>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</si>
  <si>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</si>
  <si>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</si>
  <si>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</si>
  <si>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</si>
  <si>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</si>
  <si>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</si>
  <si>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</si>
  <si>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</si>
  <si>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</si>
  <si>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</si>
  <si>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</si>
  <si>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</si>
  <si>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</si>
  <si>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</si>
  <si>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</si>
  <si>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</si>
  <si>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</si>
  <si>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</si>
  <si>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</si>
  <si>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</si>
  <si>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</si>
  <si>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</si>
  <si>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</si>
  <si>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</si>
  <si>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</si>
  <si>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</si>
  <si>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</si>
  <si>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</si>
  <si>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</si>
  <si>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</si>
  <si>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</si>
  <si>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</si>
  <si>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</si>
  <si>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</si>
  <si>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</si>
  <si>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</si>
  <si>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</si>
  <si>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</si>
  <si>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</si>
  <si>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</si>
  <si>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</si>
  <si>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</si>
  <si>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</si>
  <si>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</si>
  <si>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</si>
  <si>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</si>
  <si>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</si>
  <si>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</si>
  <si>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</si>
  <si>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</si>
  <si>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</si>
  <si>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</si>
  <si>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</si>
  <si>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</si>
  <si>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</si>
  <si>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</si>
  <si>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</si>
  <si>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</si>
  <si>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</si>
  <si>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</si>
  <si>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</si>
  <si>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</si>
  <si>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</si>
  <si>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</si>
  <si>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</si>
  <si>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</si>
  <si>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</si>
  <si>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</si>
  <si>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</si>
  <si>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</si>
  <si>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</si>
  <si>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</si>
  <si>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</si>
  <si>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</si>
  <si>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</si>
  <si>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</si>
  <si>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</si>
  <si>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</si>
  <si>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</si>
  <si>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</si>
  <si>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</si>
  <si>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</si>
  <si>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</si>
  <si>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</si>
  <si>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</si>
  <si>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</si>
  <si>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</si>
  <si>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</si>
  <si>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</si>
  <si>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</si>
  <si>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</si>
  <si>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</si>
  <si>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</si>
  <si>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</si>
  <si>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</si>
  <si>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</si>
  <si>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</si>
  <si>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</si>
  <si>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</si>
  <si>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</si>
  <si>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</si>
  <si>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</si>
  <si>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</si>
  <si>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</si>
  <si>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</si>
  <si>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</si>
  <si>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</si>
  <si>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</si>
  <si>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</si>
  <si>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</si>
  <si>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</si>
  <si>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</si>
  <si>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</si>
  <si>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</si>
  <si>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</si>
  <si>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</si>
  <si>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</si>
  <si>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</si>
  <si>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</si>
  <si>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</si>
  <si>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</si>
  <si>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</si>
  <si>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</si>
  <si>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</si>
  <si>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</si>
  <si>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</si>
  <si>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</si>
  <si>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</si>
  <si>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</si>
  <si>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</si>
  <si>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</si>
  <si>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</si>
  <si>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</si>
  <si>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</si>
  <si>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</si>
  <si>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</si>
  <si>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</si>
  <si>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</si>
  <si>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</si>
  <si>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</si>
  <si>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</si>
  <si>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</si>
  <si>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</si>
  <si>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</si>
  <si>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</si>
  <si>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</si>
  <si>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</si>
  <si>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</si>
  <si>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</si>
  <si>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</si>
  <si>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</si>
  <si>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</si>
  <si>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</si>
  <si>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</si>
  <si>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</si>
  <si>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</si>
  <si>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</si>
  <si>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</si>
  <si>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</si>
  <si>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</si>
  <si>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</si>
  <si>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</si>
  <si>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</si>
  <si>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</si>
  <si>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</si>
  <si>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</si>
  <si>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</si>
  <si>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</si>
  <si>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</si>
  <si>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</si>
  <si>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</si>
  <si>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</si>
  <si>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</si>
  <si>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</si>
  <si>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</si>
  <si>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</si>
  <si>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</si>
  <si>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</si>
  <si>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</si>
  <si>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</si>
  <si>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</si>
  <si>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</si>
  <si>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</si>
  <si>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</si>
  <si>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</si>
  <si>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</si>
  <si>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</si>
  <si>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</si>
  <si>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</si>
  <si>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</si>
  <si>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</si>
  <si>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</si>
  <si>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</si>
  <si>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</si>
  <si>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</si>
  <si>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</si>
  <si>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</si>
  <si>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</si>
  <si>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</si>
  <si>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</si>
  <si>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</si>
  <si>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</si>
  <si>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</si>
  <si>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</si>
  <si>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</si>
  <si>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</si>
  <si>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</si>
  <si>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</si>
  <si>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</si>
  <si>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</si>
  <si>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</si>
  <si>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</si>
  <si>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</si>
  <si>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</si>
  <si>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</si>
  <si>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</si>
  <si>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</si>
  <si>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</si>
  <si>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</si>
  <si>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</si>
  <si>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</si>
  <si>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</si>
  <si>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</si>
  <si>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</si>
  <si>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</si>
  <si>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</si>
  <si>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</si>
  <si>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</si>
  <si>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</si>
  <si>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</si>
  <si>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</si>
  <si>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</si>
  <si>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</si>
  <si>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</si>
  <si>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</si>
  <si>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</si>
  <si>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</si>
  <si>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</si>
  <si>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</si>
  <si>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</si>
  <si>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</si>
  <si>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</si>
  <si>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</si>
  <si>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</si>
  <si>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</si>
  <si>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</si>
  <si>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</si>
  <si>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</si>
  <si>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</si>
  <si>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</si>
  <si>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</si>
  <si>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</si>
  <si>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</si>
  <si>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</si>
  <si>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</si>
  <si>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</si>
  <si>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</si>
  <si>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</si>
  <si>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</si>
  <si>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</si>
  <si>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</si>
  <si>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</si>
  <si>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</si>
  <si>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</si>
  <si>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</si>
  <si>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</si>
  <si>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</si>
  <si>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</si>
  <si>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</si>
  <si>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</si>
  <si>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</si>
  <si>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</si>
  <si>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</si>
  <si>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</si>
  <si>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</si>
  <si>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</si>
  <si>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</si>
  <si>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</si>
  <si>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</si>
  <si>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</si>
  <si>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</si>
  <si>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</si>
  <si>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</si>
  <si>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</si>
  <si>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</si>
  <si>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</si>
  <si>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</si>
  <si>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</si>
  <si>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</si>
  <si>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</si>
  <si>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</si>
  <si>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</si>
  <si>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</si>
  <si>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</si>
  <si>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</si>
  <si>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</si>
  <si>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</si>
  <si>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</si>
  <si>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</si>
  <si>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</si>
  <si>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</si>
  <si>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</si>
  <si>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</si>
  <si>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</si>
  <si>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</si>
  <si>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</si>
  <si>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</si>
  <si>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</si>
  <si>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</si>
  <si>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</si>
  <si>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</si>
  <si>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</si>
  <si>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</si>
  <si>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</si>
  <si>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</si>
  <si>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</si>
  <si>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</si>
  <si>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</si>
  <si>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</si>
  <si>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</si>
  <si>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</si>
  <si>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</si>
  <si>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</si>
  <si>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</si>
  <si>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</si>
  <si>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</si>
  <si>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</si>
  <si>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</si>
  <si>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</si>
  <si>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</si>
  <si>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</si>
  <si>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</si>
  <si>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</si>
  <si>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</si>
  <si>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</si>
  <si>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</si>
  <si>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</si>
  <si>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</si>
  <si>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</si>
  <si>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</si>
  <si>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</si>
  <si>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</si>
  <si>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</si>
  <si>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</si>
  <si>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</si>
  <si>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</si>
  <si>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</si>
  <si>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</si>
  <si>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</si>
  <si>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</si>
  <si>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</si>
  <si>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</si>
  <si>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</si>
  <si>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</si>
  <si>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</si>
  <si>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</si>
  <si>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</si>
  <si>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</si>
  <si>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</si>
  <si>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</si>
  <si>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</si>
  <si>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</si>
  <si>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</si>
  <si>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</si>
  <si>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</si>
  <si>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</si>
  <si>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</si>
  <si>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</si>
  <si>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</si>
  <si>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</si>
  <si>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</si>
  <si>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</si>
  <si>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</si>
  <si>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</si>
  <si>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</si>
  <si>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</si>
  <si>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</si>
  <si>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</si>
  <si>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</si>
  <si>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</si>
  <si>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</si>
  <si>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</si>
  <si>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</si>
  <si>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</si>
  <si>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</si>
  <si>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</si>
  <si>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</si>
  <si>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</si>
  <si>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</si>
  <si>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</si>
  <si>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</si>
  <si>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</si>
  <si>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</si>
  <si>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</si>
  <si>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</si>
  <si>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</si>
  <si>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</si>
  <si>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</si>
  <si>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</si>
  <si>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</si>
  <si>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</si>
  <si>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</si>
  <si>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</si>
  <si>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</si>
  <si>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</si>
  <si>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</si>
  <si>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</si>
  <si>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</si>
  <si>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</si>
  <si>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</si>
  <si>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</si>
  <si>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</si>
  <si>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</si>
  <si>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</si>
  <si>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</si>
  <si>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</si>
  <si>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</si>
  <si>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</si>
  <si>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</si>
  <si>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</si>
  <si>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</si>
  <si>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</si>
  <si>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</si>
  <si>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</si>
  <si>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</si>
  <si>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</si>
  <si>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</si>
  <si>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</si>
  <si>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</si>
  <si>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</si>
  <si>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</si>
  <si>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</si>
  <si>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</si>
  <si>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</si>
  <si>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</si>
  <si>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</si>
  <si>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</si>
  <si>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</si>
  <si>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</si>
  <si>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</si>
  <si>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</si>
  <si>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</si>
  <si>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</si>
  <si>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</si>
  <si>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</si>
  <si>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</si>
  <si>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</si>
  <si>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</si>
  <si>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</si>
  <si>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</si>
  <si>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</si>
  <si>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</si>
  <si>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</si>
  <si>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</si>
  <si>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</si>
  <si>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</si>
  <si>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</si>
  <si>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</si>
  <si>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</si>
  <si>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</si>
  <si>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</si>
  <si>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</si>
  <si>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</si>
  <si>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</si>
  <si>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</si>
  <si>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</si>
  <si>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</si>
  <si>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</si>
  <si>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</si>
  <si>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</si>
  <si>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</si>
  <si>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</si>
  <si>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</si>
  <si>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</si>
  <si>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</si>
  <si>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</si>
  <si>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</si>
  <si>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</si>
  <si>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</si>
  <si>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</si>
  <si>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</si>
  <si>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</si>
  <si>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</si>
  <si>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</si>
  <si>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</si>
  <si>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</si>
  <si>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</si>
  <si>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</si>
  <si>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</si>
  <si>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</si>
  <si>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</si>
  <si>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</si>
  <si>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</si>
  <si>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</si>
  <si>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</si>
  <si>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</si>
  <si>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</si>
  <si>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</si>
  <si>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</si>
  <si>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</si>
  <si>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</si>
  <si>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</si>
  <si>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</si>
  <si>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</si>
  <si>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</si>
  <si>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</si>
  <si>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</si>
  <si>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</si>
  <si>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</si>
  <si>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</si>
  <si>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</si>
  <si>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</si>
  <si>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</si>
  <si>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</si>
  <si>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</si>
  <si>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</si>
  <si>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</si>
  <si>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</si>
  <si>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</si>
  <si>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</si>
  <si>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</si>
  <si>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</si>
  <si>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</si>
  <si>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</si>
  <si>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</si>
  <si>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</si>
  <si>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</si>
  <si>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</si>
  <si>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</si>
  <si>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</si>
  <si>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</si>
  <si>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</si>
  <si>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</si>
  <si>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</si>
  <si>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</si>
  <si>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</si>
  <si>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</si>
  <si>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</si>
  <si>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</si>
  <si>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</si>
  <si>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</si>
  <si>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</si>
  <si>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</si>
  <si>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</si>
  <si>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</si>
  <si>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</si>
  <si>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</si>
  <si>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</si>
  <si>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</si>
  <si>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</si>
  <si>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</si>
  <si>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</si>
  <si>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</si>
  <si>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</si>
  <si>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</si>
  <si>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</si>
  <si>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</si>
  <si>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</si>
  <si>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</si>
  <si>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</si>
  <si>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</si>
  <si>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</si>
  <si>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</si>
  <si>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</si>
  <si>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</si>
  <si>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</si>
  <si>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</si>
  <si>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</si>
  <si>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</si>
  <si>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</si>
  <si>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</si>
  <si>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</si>
  <si>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</si>
  <si>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</si>
  <si>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</si>
  <si>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</si>
  <si>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</si>
  <si>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</si>
  <si>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</si>
  <si>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</si>
  <si>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</si>
  <si>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</si>
  <si>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</si>
  <si>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</si>
  <si>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</si>
  <si>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</si>
  <si>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</si>
  <si>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</si>
  <si>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</si>
  <si>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</si>
  <si>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</si>
  <si>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</si>
  <si>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</si>
  <si>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</si>
  <si>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</si>
  <si>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</si>
  <si>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</si>
  <si>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</si>
  <si>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</si>
  <si>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</si>
  <si>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</si>
  <si>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</si>
  <si>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</si>
  <si>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</si>
  <si>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</si>
  <si>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</si>
  <si>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</si>
  <si>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</si>
  <si>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</si>
  <si>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</si>
  <si>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</si>
  <si>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</si>
  <si>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</si>
  <si>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</si>
  <si>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</si>
  <si>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</si>
  <si>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</si>
  <si>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</si>
  <si>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</si>
  <si>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</si>
  <si>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</si>
  <si>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</si>
  <si>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</si>
  <si>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</si>
  <si>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</si>
  <si>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</si>
  <si>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</si>
  <si>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</si>
  <si>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</si>
  <si>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</si>
  <si>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</si>
  <si>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</si>
  <si>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</si>
  <si>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</si>
  <si>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</si>
  <si>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</si>
  <si>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</si>
  <si>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</si>
  <si>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</si>
  <si>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</si>
  <si>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</si>
  <si>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</si>
  <si>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</si>
  <si>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</si>
  <si>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</si>
  <si>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</si>
  <si>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</si>
  <si>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</si>
  <si>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</si>
  <si>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</si>
  <si>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</si>
  <si>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</si>
  <si>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</si>
  <si>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</si>
  <si>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</si>
  <si>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</si>
  <si>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</si>
  <si>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</si>
  <si>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</si>
  <si>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</si>
  <si>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</si>
  <si>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</si>
  <si>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</si>
  <si>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</si>
  <si>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</si>
  <si>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</si>
  <si>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</si>
  <si>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</si>
  <si>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</si>
  <si>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</si>
  <si>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</si>
  <si>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</si>
  <si>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</si>
  <si>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</si>
  <si>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</si>
  <si>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</si>
  <si>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</si>
  <si>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</si>
  <si>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</si>
  <si>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</si>
  <si>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</si>
  <si>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</si>
  <si>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</si>
  <si>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</si>
  <si>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</si>
  <si>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</si>
  <si>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</si>
  <si>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</si>
  <si>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</si>
  <si>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</si>
  <si>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</si>
  <si>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</si>
  <si>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</si>
  <si>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</si>
  <si>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</si>
  <si>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</si>
  <si>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</si>
  <si>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</si>
  <si>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</si>
  <si>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</si>
  <si>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</si>
  <si>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</si>
  <si>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</si>
  <si>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</si>
  <si>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</si>
  <si>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</si>
  <si>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</si>
  <si>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</si>
  <si>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</si>
  <si>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</si>
  <si>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</si>
  <si>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</si>
  <si>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</si>
  <si>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</si>
  <si>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</si>
  <si>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</si>
  <si>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</si>
  <si>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</si>
  <si>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</si>
  <si>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</si>
  <si>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</si>
  <si>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</si>
  <si>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</si>
  <si>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</si>
  <si>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</si>
  <si>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</si>
  <si>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</si>
  <si>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</si>
  <si>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</si>
  <si>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</si>
  <si>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</si>
  <si>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</si>
  <si>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</si>
  <si>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</si>
  <si>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</si>
  <si>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</si>
  <si>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</si>
  <si>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</si>
  <si>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</si>
  <si>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</si>
  <si>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</si>
  <si>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</si>
  <si>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</si>
  <si>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</si>
  <si>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</si>
  <si>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</si>
  <si>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</si>
  <si>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</si>
  <si>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</si>
  <si>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</si>
  <si>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</si>
  <si>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</si>
  <si>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</si>
  <si>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</si>
  <si>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</si>
  <si>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</si>
  <si>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</si>
  <si>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</si>
  <si>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</si>
  <si>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</si>
  <si>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</si>
  <si>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</si>
  <si>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</si>
  <si>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</si>
  <si>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</si>
  <si>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</si>
  <si>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</si>
  <si>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</si>
  <si>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</si>
  <si>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</si>
  <si>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</si>
  <si>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</si>
  <si>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</si>
  <si>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</si>
  <si>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</si>
  <si>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</si>
  <si>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</si>
  <si>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</si>
  <si>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</si>
  <si>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</si>
  <si>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</si>
  <si>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</si>
  <si>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</si>
  <si>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</si>
  <si>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</si>
  <si>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</si>
  <si>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</si>
  <si>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</si>
  <si>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</si>
  <si>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</si>
  <si>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</si>
  <si>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</si>
  <si>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</si>
  <si>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</si>
  <si>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</si>
  <si>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</si>
  <si>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</si>
  <si>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</si>
  <si>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</si>
  <si>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</si>
  <si>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</si>
  <si>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</si>
  <si>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</si>
  <si>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</si>
  <si>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</si>
  <si>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</si>
  <si>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</si>
  <si>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</si>
  <si>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</si>
  <si>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</si>
  <si>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</si>
  <si>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</si>
  <si>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</si>
  <si>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</si>
  <si>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</si>
  <si>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</si>
  <si>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</si>
  <si>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</si>
  <si>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</si>
  <si>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</si>
  <si>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</si>
  <si>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</si>
  <si>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</si>
  <si>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</si>
  <si>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</si>
  <si>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</si>
  <si>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</si>
  <si>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</si>
  <si>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</si>
  <si>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</si>
  <si>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</si>
  <si>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</si>
  <si>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</si>
  <si>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</si>
  <si>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</si>
  <si>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</si>
  <si>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</si>
  <si>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</si>
  <si>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</si>
  <si>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</si>
  <si>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</si>
  <si>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</si>
  <si>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</si>
  <si>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</si>
  <si>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</si>
  <si>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</si>
  <si>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</si>
  <si>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</si>
  <si>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</si>
  <si>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</si>
  <si>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</si>
  <si>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</si>
  <si>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</si>
  <si>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</si>
  <si>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</si>
  <si>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</si>
  <si>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</si>
  <si>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</si>
  <si>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</si>
  <si>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</si>
  <si>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</si>
  <si>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</si>
  <si>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</si>
  <si>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</si>
  <si>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</si>
  <si>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</si>
  <si>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</si>
  <si>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</si>
  <si>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</si>
  <si>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</si>
  <si>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</si>
  <si>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</si>
  <si>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</si>
  <si>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</si>
  <si>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</si>
  <si>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</si>
  <si>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</si>
  <si>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</si>
  <si>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</si>
  <si>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</si>
  <si>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</si>
  <si>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</si>
  <si>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</si>
  <si>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</si>
  <si>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</si>
  <si>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</si>
  <si>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</si>
  <si>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</si>
  <si>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</si>
  <si>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</si>
  <si>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</si>
  <si>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</si>
  <si>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</si>
  <si>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</si>
  <si>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</si>
  <si>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</si>
  <si>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</si>
  <si>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</si>
  <si>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</si>
  <si>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</si>
  <si>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</si>
  <si>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</si>
  <si>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</si>
  <si>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</si>
  <si>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</si>
  <si>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</si>
  <si>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</si>
  <si>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</si>
  <si>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</si>
  <si>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</si>
  <si>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</si>
  <si>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</si>
  <si>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</si>
  <si>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</si>
  <si>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</si>
  <si>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</si>
  <si>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</si>
  <si>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</si>
  <si>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</si>
  <si>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</si>
  <si>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</si>
  <si>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</si>
  <si>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</si>
  <si>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</si>
  <si>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</si>
  <si>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</si>
  <si>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</si>
  <si>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</si>
  <si>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</si>
  <si>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</si>
  <si>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</si>
  <si>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</si>
  <si>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</si>
  <si>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</si>
  <si>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</si>
  <si>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</si>
  <si>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</si>
  <si>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</si>
  <si>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</si>
  <si>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</si>
  <si>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</si>
  <si>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</si>
  <si>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</si>
  <si>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</si>
  <si>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</si>
  <si>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</si>
  <si>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</si>
  <si>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</si>
  <si>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</si>
  <si>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</si>
  <si>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</si>
  <si>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</si>
  <si>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</si>
  <si>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</si>
  <si>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</si>
  <si>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</si>
  <si>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</si>
  <si>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</si>
  <si>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</si>
  <si>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</si>
  <si>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</si>
  <si>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</si>
  <si>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</si>
  <si>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</si>
  <si>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</si>
  <si>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</si>
  <si>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</si>
  <si>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</si>
  <si>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</si>
  <si>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</si>
  <si>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</si>
  <si>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</si>
  <si>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</si>
  <si>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</si>
  <si>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</si>
  <si>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</si>
  <si>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</si>
  <si>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</si>
  <si>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</si>
  <si>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</si>
  <si>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</si>
  <si>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</si>
  <si>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</si>
  <si>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</si>
  <si>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</si>
  <si>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</si>
  <si>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</si>
  <si>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</si>
  <si>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</si>
  <si>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</si>
  <si>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</si>
  <si>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</si>
  <si>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</si>
  <si>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</si>
  <si>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</si>
  <si>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</si>
  <si>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</si>
  <si>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</si>
  <si>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</si>
  <si>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</si>
  <si>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</si>
  <si>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</si>
  <si>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</si>
  <si>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</si>
  <si>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</si>
  <si>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</si>
  <si>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</si>
  <si>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</si>
  <si>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</si>
  <si>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</si>
  <si>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</si>
  <si>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</si>
  <si>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</si>
  <si>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</si>
  <si>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</si>
  <si>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</si>
  <si>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</si>
  <si>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</si>
  <si>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</si>
  <si>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</si>
  <si>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</si>
  <si>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</si>
  <si>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</si>
  <si>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</si>
  <si>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</si>
  <si>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</si>
  <si>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</si>
  <si>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</si>
  <si>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</si>
  <si>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</si>
  <si>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</si>
  <si>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</si>
  <si>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</si>
  <si>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</si>
  <si>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</si>
  <si>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</si>
  <si>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</si>
  <si>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</si>
  <si>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</si>
  <si>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</si>
  <si>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</si>
  <si>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</si>
  <si>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</si>
  <si>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</si>
  <si>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</si>
  <si>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</si>
  <si>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</si>
  <si>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</si>
  <si>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</si>
  <si>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</si>
  <si>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</si>
  <si>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</si>
  <si>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</si>
  <si>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</si>
  <si>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</si>
  <si>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</si>
  <si>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</si>
  <si>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</si>
  <si>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</si>
  <si>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</si>
  <si>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</si>
  <si>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</si>
  <si>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</si>
  <si>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</si>
  <si>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</si>
  <si>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</si>
  <si>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</si>
  <si>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</si>
  <si>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</si>
  <si>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</si>
  <si>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</si>
  <si>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</si>
  <si>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</si>
  <si>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</si>
  <si>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</si>
  <si>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</si>
  <si>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</si>
  <si>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</si>
  <si>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</si>
  <si>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</si>
  <si>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</si>
  <si>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</si>
  <si>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</si>
  <si>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</si>
  <si>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</si>
  <si>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</si>
  <si>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</si>
  <si>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</si>
  <si>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</si>
  <si>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</si>
  <si>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</si>
  <si>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</si>
  <si>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</si>
  <si>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</si>
  <si>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</si>
  <si>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</si>
  <si>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</si>
  <si>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</si>
  <si>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</si>
  <si>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</si>
  <si>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</si>
  <si>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</si>
  <si>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</si>
  <si>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</si>
  <si>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</si>
  <si>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</si>
  <si>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</si>
  <si>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</si>
  <si>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</si>
  <si>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</si>
  <si>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</si>
  <si>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</si>
  <si>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</si>
  <si>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</si>
  <si>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</si>
  <si>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</si>
  <si>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</si>
  <si>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</si>
  <si>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</si>
  <si>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</si>
  <si>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</si>
  <si>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</si>
  <si>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</si>
  <si>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</si>
  <si>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</si>
  <si>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</si>
  <si>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</si>
  <si>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</si>
  <si>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</si>
  <si>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</si>
  <si>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</si>
  <si>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</si>
  <si>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</si>
  <si>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</si>
  <si>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</si>
  <si>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</si>
  <si>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</si>
  <si>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</si>
  <si>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</si>
  <si>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</si>
  <si>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</si>
  <si>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</si>
  <si>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</si>
  <si>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</si>
  <si>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</si>
  <si>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</si>
  <si>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</si>
  <si>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</si>
  <si>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</si>
  <si>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</si>
  <si>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</si>
  <si>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</si>
  <si>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</si>
  <si>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</si>
  <si>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</si>
  <si>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</si>
  <si>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</si>
  <si>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</si>
  <si>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</si>
  <si>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</si>
  <si>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</si>
  <si>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</si>
  <si>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</si>
  <si>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</si>
  <si>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</si>
  <si>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</si>
  <si>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</si>
  <si>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</si>
  <si>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</si>
  <si>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</si>
  <si>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</si>
  <si>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</si>
  <si>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</si>
  <si>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</si>
  <si>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</si>
  <si>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</si>
  <si>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</si>
  <si>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</si>
  <si>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</si>
  <si>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</si>
  <si>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</si>
  <si>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</si>
  <si>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</si>
  <si>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</si>
  <si>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</si>
  <si>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</si>
  <si>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</si>
  <si>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</si>
  <si>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</si>
  <si>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</si>
  <si>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</si>
  <si>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</si>
  <si>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</si>
  <si>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</si>
  <si>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</si>
  <si>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</si>
  <si>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</si>
  <si>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</si>
  <si>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</si>
  <si>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</si>
  <si>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</si>
  <si>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</si>
  <si>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</si>
  <si>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</si>
  <si>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</si>
  <si>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</si>
  <si>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</si>
  <si>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</si>
  <si>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</si>
  <si>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</si>
  <si>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</si>
  <si>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</si>
  <si>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</si>
  <si>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</si>
  <si>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</si>
  <si>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</si>
  <si>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</si>
  <si>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</si>
  <si>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</si>
  <si>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</si>
  <si>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</si>
  <si>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</si>
  <si>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</si>
  <si>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</si>
  <si>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</si>
  <si>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</si>
  <si>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</si>
  <si>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</si>
  <si>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</si>
  <si>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</si>
  <si>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</si>
  <si>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</si>
  <si>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</si>
  <si>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</si>
  <si>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</si>
  <si>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</si>
  <si>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</si>
  <si>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</si>
  <si>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</si>
  <si>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</si>
  <si>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</si>
  <si>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</si>
  <si>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</si>
  <si>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</si>
  <si>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</si>
  <si>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</si>
  <si>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</si>
  <si>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</si>
  <si>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</si>
  <si>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</si>
  <si>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</si>
  <si>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</si>
  <si>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</si>
  <si>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</si>
  <si>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</si>
  <si>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</si>
  <si>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</si>
  <si>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</si>
  <si>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</si>
  <si>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</si>
  <si>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</si>
  <si>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</si>
  <si>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</si>
  <si>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</si>
  <si>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</si>
  <si>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</si>
  <si>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</si>
  <si>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</si>
  <si>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</si>
  <si>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</si>
  <si>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</si>
  <si>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</si>
  <si>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</si>
  <si>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</si>
  <si>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</si>
  <si>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</si>
  <si>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</si>
  <si>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</si>
  <si>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</si>
  <si>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</si>
  <si>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</si>
  <si>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</si>
  <si>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</si>
  <si>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</si>
  <si>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</si>
  <si>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</si>
  <si>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</si>
  <si>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</si>
  <si>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</si>
  <si>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</si>
  <si>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</si>
  <si>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</si>
  <si>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</si>
  <si>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</si>
  <si>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</si>
  <si>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</si>
  <si>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</si>
  <si>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</si>
  <si>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</si>
  <si>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</si>
  <si>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</si>
  <si>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</si>
  <si>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</si>
  <si>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</si>
  <si>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</si>
  <si>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</si>
  <si>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</si>
  <si>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</si>
  <si>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</si>
  <si>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</si>
  <si>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</si>
  <si>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</si>
  <si>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</si>
  <si>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</si>
  <si>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</si>
  <si>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</si>
  <si>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</si>
  <si>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</si>
  <si>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</si>
  <si>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</si>
  <si>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</si>
  <si>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</si>
  <si>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</si>
  <si>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</si>
  <si>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</si>
  <si>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</si>
  <si>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</si>
  <si>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</si>
  <si>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</si>
  <si>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</si>
  <si>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</si>
  <si>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</si>
  <si>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</si>
  <si>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</si>
  <si>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</si>
  <si>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</si>
  <si>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</si>
  <si>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</si>
  <si>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</si>
  <si>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</si>
  <si>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</si>
  <si>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</si>
  <si>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</si>
  <si>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</si>
  <si>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</si>
  <si>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</si>
  <si>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</si>
  <si>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</si>
  <si>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</si>
  <si>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</si>
  <si>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</si>
  <si>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</si>
  <si>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</si>
  <si>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</si>
  <si>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</si>
  <si>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</si>
  <si>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</si>
  <si>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</si>
  <si>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</si>
  <si>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</si>
  <si>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</si>
  <si>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</si>
  <si>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</si>
  <si>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</si>
  <si>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</si>
  <si>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</si>
  <si>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</si>
  <si>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</si>
  <si>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</si>
  <si>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</si>
  <si>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</si>
  <si>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</si>
  <si>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</si>
  <si>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</si>
  <si>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</si>
  <si>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</si>
  <si>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</si>
  <si>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</si>
  <si>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</si>
  <si>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</si>
  <si>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</si>
  <si>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</si>
  <si>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</si>
  <si>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</si>
  <si>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</si>
  <si>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</si>
  <si>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</si>
  <si>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</si>
  <si>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</si>
  <si>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</si>
  <si>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</si>
  <si>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</si>
  <si>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</si>
  <si>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</si>
  <si>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</si>
  <si>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</si>
  <si>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</si>
  <si>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</si>
  <si>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</si>
  <si>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</si>
  <si>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</si>
  <si>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</si>
  <si>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</si>
  <si>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</si>
  <si>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</si>
  <si>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</si>
  <si>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</si>
  <si>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</si>
  <si>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</si>
  <si>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</si>
  <si>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</si>
  <si>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</si>
  <si>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</si>
  <si>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</si>
  <si>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</si>
  <si>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</si>
  <si>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</si>
  <si>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</si>
  <si>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</si>
  <si>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</si>
  <si>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</si>
  <si>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</si>
  <si>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</si>
  <si>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</si>
  <si>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</si>
  <si>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</si>
  <si>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</si>
  <si>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</si>
  <si>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</si>
  <si>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</si>
  <si>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</si>
  <si>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</si>
  <si>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</si>
  <si>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</si>
  <si>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</si>
  <si>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</si>
  <si>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</si>
  <si>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</si>
  <si>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</si>
  <si>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</si>
  <si>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</si>
  <si>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</si>
  <si>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</si>
  <si>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</si>
  <si>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</si>
  <si>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</si>
  <si>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</si>
  <si>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</si>
  <si>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</si>
  <si>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</si>
  <si>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</si>
  <si>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</si>
  <si>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</si>
  <si>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</si>
  <si>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</si>
  <si>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</si>
  <si>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</si>
  <si>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</si>
  <si>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</si>
  <si>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</si>
  <si>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</si>
  <si>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</si>
  <si>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</si>
  <si>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</si>
  <si>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</si>
  <si>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</si>
  <si>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</si>
  <si>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</si>
  <si>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</si>
  <si>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</si>
  <si>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</si>
  <si>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</si>
  <si>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</si>
  <si>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</si>
  <si>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</si>
  <si>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</si>
  <si>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</si>
  <si>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</si>
  <si>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</si>
  <si>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</si>
  <si>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</si>
  <si>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</si>
  <si>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</si>
  <si>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</si>
  <si>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</si>
  <si>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</si>
  <si>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</si>
  <si>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</si>
  <si>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</si>
  <si>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</si>
  <si>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</si>
  <si>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</si>
  <si>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</si>
  <si>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</si>
  <si>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</si>
  <si>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</si>
  <si>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</si>
  <si>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</si>
  <si>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</si>
  <si>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</si>
  <si>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</si>
  <si>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</si>
  <si>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</si>
  <si>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</si>
  <si>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</si>
  <si>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</si>
  <si>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</si>
  <si>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</si>
  <si>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</si>
  <si>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</si>
  <si>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</si>
  <si>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</si>
  <si>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</si>
  <si>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</si>
  <si>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</si>
  <si>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</si>
  <si>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</si>
  <si>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</si>
  <si>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</si>
  <si>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</si>
  <si>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</si>
  <si>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</si>
  <si>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</si>
  <si>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</si>
  <si>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</si>
  <si>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</si>
  <si>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</si>
  <si>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</si>
  <si>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</si>
  <si>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</si>
  <si>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</si>
  <si>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</si>
  <si>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</si>
  <si>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</si>
  <si>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</si>
  <si>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</si>
  <si>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</si>
  <si>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</si>
  <si>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</si>
  <si>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</si>
  <si>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</si>
  <si>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</si>
  <si>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</si>
  <si>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</si>
  <si>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</si>
  <si>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</si>
  <si>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</si>
  <si>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</si>
  <si>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</si>
  <si>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</si>
  <si>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</si>
  <si>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</si>
  <si>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</si>
  <si>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</si>
  <si>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</si>
  <si>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</si>
  <si>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</si>
  <si>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</si>
  <si>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</si>
  <si>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</si>
  <si>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</si>
  <si>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</si>
  <si>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</si>
  <si>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</si>
  <si>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</si>
  <si>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</si>
  <si>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</si>
  <si>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</si>
  <si>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</si>
  <si>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</si>
  <si>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</si>
  <si>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</si>
  <si>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</si>
  <si>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</si>
  <si>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</si>
  <si>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</si>
  <si>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</si>
  <si>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</si>
  <si>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</si>
  <si>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</si>
  <si>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</si>
  <si>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</si>
  <si>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</si>
  <si>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</si>
  <si>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</si>
  <si>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</si>
  <si>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</si>
  <si>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</si>
  <si>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</si>
  <si>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</si>
  <si>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</si>
  <si>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</si>
  <si>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</si>
  <si>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</si>
  <si>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</si>
  <si>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</si>
  <si>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</si>
  <si>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</si>
  <si>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</si>
  <si>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</si>
  <si>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</si>
  <si>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</si>
  <si>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</si>
  <si>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</si>
  <si>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</si>
  <si>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</si>
  <si>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</si>
  <si>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</si>
  <si>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</si>
  <si>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</si>
  <si>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</si>
  <si>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</si>
  <si>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</si>
  <si>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</si>
  <si>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</si>
  <si>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</si>
  <si>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</si>
  <si>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</si>
  <si>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</si>
  <si>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</si>
  <si>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</si>
  <si>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</si>
  <si>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</si>
  <si>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</si>
  <si>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</si>
  <si>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</si>
  <si>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</si>
  <si>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</si>
  <si>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</si>
  <si>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</si>
  <si>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</si>
  <si>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</si>
  <si>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</si>
  <si>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</si>
  <si>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</si>
  <si>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</si>
  <si>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</si>
  <si>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</si>
  <si>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</si>
  <si>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</si>
  <si>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</si>
  <si>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</si>
  <si>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</si>
  <si>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</si>
  <si>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</si>
  <si>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</si>
  <si>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</si>
  <si>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</si>
  <si>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</si>
  <si>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</si>
  <si>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</si>
  <si>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</si>
  <si>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</si>
  <si>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</si>
  <si>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</si>
  <si>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</si>
  <si>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</si>
  <si>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</si>
  <si>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</si>
  <si>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</si>
  <si>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</si>
  <si>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</si>
  <si>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</si>
  <si>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</si>
  <si>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</si>
  <si>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</si>
  <si>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</si>
  <si>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</si>
  <si>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</si>
  <si>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</si>
  <si>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</si>
  <si>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</si>
  <si>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</si>
  <si>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</si>
  <si>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</si>
  <si>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</si>
  <si>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</si>
  <si>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</si>
  <si>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</si>
  <si>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</si>
  <si>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</si>
  <si>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</si>
  <si>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</si>
  <si>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</si>
  <si>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</si>
  <si>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</si>
  <si>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</si>
  <si>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</si>
  <si>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</si>
  <si>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</si>
  <si>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</si>
  <si>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</si>
  <si>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</si>
  <si>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</si>
  <si>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</si>
  <si>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</si>
  <si>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</si>
  <si>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</si>
  <si>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</si>
  <si>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</si>
  <si>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</si>
  <si>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</si>
  <si>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</si>
  <si>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</si>
  <si>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</si>
  <si>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</si>
  <si>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</si>
  <si>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</si>
  <si>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</si>
  <si>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</si>
  <si>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</si>
  <si>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</si>
  <si>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</si>
  <si>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</si>
  <si>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</si>
  <si>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</si>
  <si>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</si>
  <si>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</si>
  <si>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</si>
  <si>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</si>
  <si>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</si>
  <si>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</si>
  <si>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</si>
  <si>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</si>
  <si>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</si>
  <si>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</si>
  <si>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</si>
  <si>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</si>
  <si>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</si>
  <si>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</si>
  <si>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</si>
  <si>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</si>
  <si>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</si>
  <si>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</si>
  <si>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</si>
  <si>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</si>
  <si>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</si>
  <si>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</si>
  <si>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</si>
  <si>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</si>
  <si>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</si>
  <si>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</si>
  <si>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</si>
  <si>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</si>
  <si>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</si>
  <si>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</si>
  <si>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</si>
  <si>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</si>
  <si>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</si>
  <si>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</si>
  <si>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</si>
  <si>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</si>
  <si>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</si>
  <si>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</si>
  <si>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</si>
  <si>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</si>
  <si>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</si>
  <si>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</si>
  <si>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</si>
  <si>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</si>
  <si>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</si>
  <si>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</si>
  <si>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</si>
  <si>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</si>
  <si>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</si>
  <si>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</si>
  <si>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</si>
  <si>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</si>
  <si>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</si>
  <si>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</si>
  <si>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</si>
  <si>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</si>
  <si>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</si>
  <si>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</si>
  <si>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</si>
  <si>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</si>
  <si>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</si>
  <si>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</si>
  <si>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</si>
  <si>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</si>
  <si>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</si>
  <si>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</si>
  <si>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</si>
  <si>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</si>
  <si>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</si>
  <si>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</si>
  <si>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</si>
  <si>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</si>
  <si>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</si>
  <si>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</si>
  <si>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</si>
  <si>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</si>
  <si>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</si>
  <si>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</si>
  <si>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</si>
  <si>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</si>
  <si>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</si>
  <si>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</si>
  <si>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</si>
  <si>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</si>
  <si>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</si>
  <si>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</si>
  <si>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</si>
  <si>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</si>
  <si>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</si>
  <si>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</si>
  <si>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</si>
  <si>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</si>
  <si>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</si>
  <si>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</si>
  <si>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</si>
  <si>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</si>
  <si>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</si>
  <si>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</si>
  <si>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</si>
  <si>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</si>
  <si>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</si>
  <si>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</si>
  <si>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</si>
  <si>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</si>
  <si>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</si>
  <si>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</si>
  <si>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</si>
  <si>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</si>
  <si>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</si>
  <si>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</si>
  <si>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</si>
  <si>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</si>
  <si>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</si>
  <si>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</si>
  <si>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</si>
  <si>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</si>
  <si>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</si>
  <si>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</si>
  <si>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</si>
  <si>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</si>
  <si>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</si>
  <si>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</si>
  <si>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</si>
  <si>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</si>
  <si>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</si>
  <si>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</si>
  <si>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</si>
  <si>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</si>
  <si>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</si>
  <si>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</si>
  <si>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</si>
  <si>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</si>
  <si>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</si>
  <si>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</si>
  <si>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</si>
  <si>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</si>
  <si>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</si>
  <si>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</si>
  <si>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</si>
  <si>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</si>
  <si>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</si>
  <si>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</si>
  <si>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</si>
  <si>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</si>
  <si>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</si>
  <si>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</si>
  <si>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</si>
  <si>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</si>
  <si>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</si>
  <si>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</si>
  <si>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</si>
  <si>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</si>
  <si>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</si>
  <si>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</si>
  <si>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</si>
  <si>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</si>
  <si>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</si>
  <si>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</si>
  <si>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</si>
  <si>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</si>
  <si>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</si>
  <si>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</si>
  <si>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</si>
  <si>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</si>
  <si>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</si>
  <si>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</si>
  <si>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</si>
  <si>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</si>
  <si>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</si>
  <si>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</si>
  <si>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</si>
  <si>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</si>
  <si>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</si>
  <si>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</si>
  <si>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</si>
  <si>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</si>
  <si>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</si>
  <si>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</si>
  <si>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</si>
  <si>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</si>
  <si>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</si>
  <si>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</si>
  <si>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</si>
  <si>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</si>
  <si>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</si>
  <si>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</si>
  <si>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</si>
  <si>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</si>
  <si>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</si>
  <si>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</si>
  <si>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</si>
  <si>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</si>
  <si>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</si>
  <si>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</si>
  <si>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</si>
  <si>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</si>
  <si>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</si>
  <si>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</si>
  <si>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</si>
  <si>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</si>
  <si>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</si>
  <si>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</si>
  <si>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</si>
  <si>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</si>
  <si>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</si>
  <si>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</si>
  <si>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</si>
  <si>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</si>
  <si>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</si>
  <si>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</si>
  <si>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</si>
  <si>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</si>
  <si>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</si>
  <si>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</si>
  <si>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</si>
  <si>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</si>
  <si>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</si>
  <si>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</si>
  <si>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</si>
  <si>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</si>
  <si>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</si>
  <si>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</si>
  <si>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</si>
  <si>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</si>
  <si>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</si>
  <si>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</si>
  <si>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</si>
  <si>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</si>
  <si>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</si>
  <si>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</si>
  <si>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</si>
  <si>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</si>
  <si>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</si>
  <si>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</si>
  <si>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</si>
  <si>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</si>
  <si>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</si>
  <si>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</si>
  <si>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</si>
  <si>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</si>
  <si>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</si>
  <si>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</si>
  <si>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</si>
  <si>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</si>
  <si>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</si>
  <si>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</si>
  <si>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</si>
  <si>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</si>
  <si>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</si>
  <si>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</si>
  <si>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</si>
  <si>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</si>
  <si>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</si>
  <si>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</si>
  <si>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</si>
  <si>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</si>
  <si>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</si>
  <si>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</si>
  <si>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</si>
  <si>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</si>
  <si>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</si>
  <si>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</si>
  <si>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</si>
  <si>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</si>
  <si>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</si>
  <si>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</si>
  <si>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</si>
  <si>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</si>
  <si>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</si>
  <si>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</si>
  <si>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</si>
  <si>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</si>
  <si>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</si>
  <si>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</si>
  <si>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</si>
  <si>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</si>
  <si>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</si>
  <si>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</si>
  <si>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</si>
  <si>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</si>
  <si>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</si>
  <si>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</si>
  <si>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</si>
  <si>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</si>
  <si>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</si>
  <si>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</si>
  <si>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</si>
  <si>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</si>
  <si>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</si>
  <si>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</si>
  <si>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</si>
  <si>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</si>
  <si>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</si>
  <si>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</si>
  <si>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</si>
  <si>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</si>
  <si>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</si>
  <si>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</si>
  <si>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</si>
  <si>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</si>
  <si>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</si>
  <si>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</si>
  <si>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</si>
  <si>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</si>
  <si>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</si>
  <si>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</si>
  <si>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</si>
  <si>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</si>
  <si>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</si>
  <si>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</si>
  <si>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</si>
  <si>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</si>
  <si>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</si>
  <si>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</si>
  <si>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</si>
  <si>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</si>
  <si>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</si>
  <si>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</si>
  <si>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</si>
  <si>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</si>
  <si>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</si>
  <si>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</si>
  <si>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</si>
  <si>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</si>
  <si>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</si>
  <si>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</si>
  <si>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</si>
  <si>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</si>
  <si>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</si>
  <si>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</si>
  <si>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</si>
  <si>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</si>
  <si>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</si>
  <si>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</si>
  <si>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</si>
  <si>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</si>
  <si>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</si>
  <si>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</si>
  <si>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</si>
  <si>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</si>
  <si>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</si>
  <si>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</si>
  <si>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</si>
  <si>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</si>
  <si>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</si>
  <si>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</si>
  <si>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</si>
  <si>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</si>
  <si>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</si>
  <si>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</si>
  <si>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</si>
  <si>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</si>
  <si>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</si>
  <si>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</si>
  <si>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</si>
  <si>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</si>
  <si>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</si>
  <si>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</si>
  <si>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</si>
  <si>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</si>
  <si>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</si>
  <si>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</si>
  <si>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</si>
  <si>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</si>
  <si>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</si>
  <si>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</si>
  <si>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</si>
  <si>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</si>
  <si>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</si>
  <si>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</si>
  <si>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</si>
  <si>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</si>
  <si>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</si>
  <si>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</si>
  <si>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</si>
  <si>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</si>
  <si>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</si>
  <si>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</si>
  <si>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</si>
  <si>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</si>
  <si>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</si>
  <si>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</si>
  <si>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</si>
  <si>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</si>
  <si>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</si>
  <si>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</si>
  <si>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</si>
  <si>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</si>
  <si>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</si>
  <si>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</si>
  <si>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</si>
  <si>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</si>
  <si>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</si>
  <si>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</si>
  <si>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</si>
  <si>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</si>
  <si>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</si>
  <si>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</si>
  <si>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</si>
  <si>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</si>
  <si>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</si>
  <si>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</si>
  <si>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</si>
  <si>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</si>
  <si>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</si>
  <si>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</si>
  <si>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</si>
  <si>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</si>
  <si>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</si>
  <si>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</si>
  <si>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</si>
  <si>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</si>
  <si>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</si>
  <si>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</si>
  <si>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</si>
  <si>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</si>
  <si>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</si>
  <si>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</si>
  <si>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</si>
  <si>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</si>
  <si>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</si>
  <si>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</si>
  <si>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</si>
  <si>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</si>
  <si>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</si>
  <si>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</si>
  <si>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</si>
  <si>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</si>
  <si>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</si>
  <si>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</si>
  <si>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</si>
  <si>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</si>
  <si>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</si>
  <si>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</si>
  <si>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</si>
  <si>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</si>
  <si>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</si>
  <si>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</si>
  <si>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</si>
  <si>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</si>
  <si>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</si>
  <si>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</si>
  <si>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</si>
  <si>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</si>
  <si>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</si>
  <si>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</si>
  <si>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</si>
  <si>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</si>
  <si>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</si>
  <si>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</si>
  <si>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</si>
  <si>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</si>
  <si>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</si>
  <si>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</si>
  <si>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</si>
  <si>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</si>
  <si>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</si>
  <si>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</si>
  <si>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</si>
  <si>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</si>
  <si>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</si>
  <si>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</si>
  <si>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</si>
  <si>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</si>
  <si>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</si>
  <si>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</si>
  <si>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</si>
  <si>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</si>
  <si>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</si>
  <si>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</si>
  <si>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</si>
  <si>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</si>
  <si>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</si>
  <si>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</si>
  <si>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</si>
  <si>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</si>
  <si>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</si>
  <si>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</si>
  <si>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</si>
  <si>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</si>
  <si>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</si>
  <si>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</si>
  <si>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</si>
  <si>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</si>
  <si>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</si>
  <si>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</si>
  <si>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</si>
  <si>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</si>
  <si>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</si>
  <si>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</si>
  <si>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</si>
  <si>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</si>
  <si>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</si>
  <si>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</si>
  <si>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</si>
  <si>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</si>
  <si>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</si>
  <si>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</si>
  <si>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</si>
  <si>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</si>
  <si>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</si>
  <si>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</si>
  <si>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</si>
  <si>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</si>
  <si>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</si>
  <si>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</si>
  <si>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</si>
  <si>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</si>
  <si>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</si>
  <si>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</si>
  <si>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</si>
  <si>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</si>
  <si>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</si>
  <si>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</si>
  <si>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</si>
  <si>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</si>
  <si>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</si>
  <si>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</si>
  <si>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</si>
  <si>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</si>
  <si>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</si>
  <si>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</si>
  <si>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</si>
  <si>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</si>
  <si>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</si>
  <si>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</si>
  <si>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</si>
  <si>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</si>
  <si>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</si>
  <si>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</si>
  <si>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</si>
  <si>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</si>
  <si>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</si>
  <si>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</si>
  <si>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</si>
  <si>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</si>
  <si>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</si>
  <si>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</si>
  <si>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</si>
  <si>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</si>
  <si>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</si>
  <si>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</si>
  <si>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</si>
  <si>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</si>
  <si>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</si>
  <si>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</si>
  <si>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</si>
  <si>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</si>
  <si>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</si>
  <si>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</si>
  <si>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</si>
  <si>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</si>
  <si>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</si>
  <si>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</si>
  <si>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</si>
  <si>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</si>
  <si>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</si>
  <si>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</si>
  <si>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</si>
  <si>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</si>
  <si>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</si>
  <si>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</si>
  <si>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</si>
  <si>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</si>
  <si>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</si>
  <si>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</si>
  <si>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</si>
  <si>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</si>
  <si>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</si>
  <si>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</si>
  <si>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</si>
  <si>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</si>
  <si>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</si>
  <si>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</si>
  <si>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</si>
  <si>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</si>
  <si>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</si>
  <si>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</si>
  <si>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</si>
  <si>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</si>
  <si>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</si>
  <si>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</si>
  <si>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</si>
  <si>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</si>
  <si>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</si>
  <si>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</si>
  <si>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</si>
  <si>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</si>
  <si>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</si>
  <si>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</si>
  <si>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</si>
  <si>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</si>
  <si>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</si>
  <si>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</si>
  <si>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</si>
  <si>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</si>
  <si>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</si>
  <si>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</si>
  <si>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</si>
  <si>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</si>
  <si>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</si>
  <si>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</si>
  <si>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</si>
  <si>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</si>
  <si>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</si>
  <si>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</si>
  <si>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</si>
  <si>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</si>
  <si>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</si>
  <si>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</si>
  <si>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</si>
  <si>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</si>
  <si>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</si>
  <si>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</si>
  <si>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</si>
  <si>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</si>
  <si>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</si>
  <si>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</si>
  <si>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</si>
  <si>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</si>
  <si>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</si>
  <si>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</si>
  <si>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</si>
  <si>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</si>
  <si>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</si>
  <si>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</si>
  <si>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</si>
  <si>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</si>
  <si>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</si>
  <si>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</si>
  <si>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</si>
  <si>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</si>
  <si>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</si>
  <si>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</si>
  <si>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</si>
  <si>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</si>
  <si>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</si>
  <si>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</si>
  <si>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</si>
  <si>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</si>
  <si>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</si>
  <si>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</si>
  <si>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</si>
  <si>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</si>
  <si>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</si>
  <si>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</si>
  <si>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</si>
  <si>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</si>
  <si>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</si>
  <si>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</si>
  <si>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</si>
  <si>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</si>
  <si>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</si>
  <si>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</si>
  <si>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</si>
  <si>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</si>
  <si>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</si>
  <si>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</si>
  <si>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</si>
  <si>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</si>
  <si>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</si>
  <si>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</si>
  <si>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</si>
  <si>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</si>
  <si>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</si>
  <si>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</si>
  <si>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</si>
  <si>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</si>
  <si>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</si>
  <si>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</si>
  <si>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</si>
  <si>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</si>
  <si>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</si>
  <si>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</si>
  <si>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</si>
  <si>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</si>
  <si>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</si>
  <si>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</si>
  <si>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</si>
  <si>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</si>
  <si>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</si>
  <si>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</si>
  <si>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</si>
  <si>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</si>
  <si>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</si>
  <si>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</si>
  <si>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</si>
  <si>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</si>
  <si>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</si>
  <si>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</si>
  <si>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</si>
  <si>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</si>
  <si>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</si>
  <si>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</si>
  <si>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</si>
  <si>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</si>
  <si>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</si>
  <si>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</si>
  <si>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</si>
  <si>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</si>
  <si>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</si>
  <si>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</si>
  <si>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</si>
  <si>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</si>
  <si>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</si>
  <si>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</si>
  <si>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</si>
  <si>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</si>
  <si>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</si>
  <si>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</si>
  <si>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</si>
  <si>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</si>
  <si>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</si>
  <si>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</si>
  <si>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</si>
  <si>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</si>
  <si>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</si>
  <si>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</si>
  <si>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</si>
  <si>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</si>
  <si>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</si>
  <si>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</si>
  <si>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</si>
  <si>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</si>
  <si>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</si>
  <si>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</si>
  <si>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</si>
  <si>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</si>
  <si>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</si>
  <si>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</si>
  <si>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</si>
  <si>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</si>
  <si>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</si>
  <si>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</si>
  <si>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</si>
  <si>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</si>
  <si>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</si>
  <si>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</si>
  <si>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</si>
  <si>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</si>
  <si>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</si>
  <si>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</si>
  <si>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</si>
  <si>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</si>
  <si>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</si>
  <si>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</si>
  <si>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</si>
  <si>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</si>
  <si>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</si>
  <si>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</si>
  <si>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</si>
  <si>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</si>
  <si>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</si>
  <si>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</si>
  <si>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</si>
  <si>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</si>
  <si>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</si>
  <si>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</si>
  <si>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</si>
  <si>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</si>
  <si>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</si>
  <si>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</si>
  <si>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</si>
  <si>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</si>
  <si>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</si>
  <si>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</si>
  <si>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</si>
  <si>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</si>
  <si>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</si>
  <si>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</si>
  <si>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</si>
  <si>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</si>
  <si>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</si>
  <si>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</si>
  <si>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</si>
  <si>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</si>
  <si>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</si>
  <si>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</si>
  <si>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</si>
  <si>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</si>
  <si>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</si>
  <si>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</si>
  <si>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</si>
  <si>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</si>
  <si>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</si>
  <si>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</si>
  <si>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</si>
  <si>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</si>
  <si>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</si>
  <si>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</si>
  <si>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</si>
  <si>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</si>
  <si>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</si>
  <si>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</si>
  <si>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</si>
  <si>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</si>
  <si>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</si>
  <si>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</si>
  <si>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</si>
  <si>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</si>
  <si>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</si>
  <si>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</si>
  <si>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</si>
  <si>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</si>
  <si>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</si>
  <si>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</si>
  <si>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</si>
  <si>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</si>
  <si>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</si>
  <si>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</si>
  <si>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</si>
  <si>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</si>
  <si>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</si>
  <si>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</si>
  <si>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</si>
  <si>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</si>
  <si>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</si>
  <si>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</si>
  <si>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</si>
  <si>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</si>
  <si>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</si>
  <si>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</si>
  <si>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</si>
  <si>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</si>
  <si>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</si>
  <si>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</si>
  <si>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</si>
  <si>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</si>
  <si>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</si>
  <si>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</si>
  <si>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</si>
  <si>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</si>
  <si>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</si>
  <si>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</si>
  <si>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</si>
  <si>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</si>
  <si>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</si>
  <si>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</si>
  <si>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</si>
  <si>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</si>
  <si>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</si>
  <si>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</si>
  <si>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</si>
  <si>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</si>
  <si>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</si>
  <si>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</si>
  <si>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</si>
  <si>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</si>
  <si>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</si>
  <si>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</si>
  <si>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</si>
  <si>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</si>
  <si>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</si>
  <si>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</si>
  <si>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</si>
  <si>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</si>
  <si>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</si>
  <si>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</si>
  <si>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</si>
  <si>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</si>
  <si>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</si>
  <si>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</si>
  <si>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</si>
  <si>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</si>
  <si>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</si>
  <si>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</si>
  <si>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</si>
  <si>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</si>
  <si>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</si>
  <si>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</si>
  <si>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</si>
  <si>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</si>
  <si>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</si>
  <si>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</si>
  <si>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</si>
  <si>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</si>
  <si>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</si>
  <si>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</si>
  <si>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</si>
  <si>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</si>
  <si>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</si>
  <si>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</si>
  <si>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</si>
  <si>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</si>
  <si>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</si>
  <si>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</si>
  <si>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</si>
  <si>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</si>
  <si>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</si>
  <si>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</si>
  <si>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</si>
  <si>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</si>
  <si>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</si>
  <si>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</si>
  <si>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</si>
  <si>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</si>
  <si>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</si>
  <si>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</si>
  <si>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</si>
  <si>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</si>
  <si>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</si>
  <si>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</si>
  <si>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</si>
  <si>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</si>
  <si>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</si>
  <si>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</si>
  <si>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</si>
  <si>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</si>
  <si>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</si>
  <si>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</si>
  <si>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</si>
  <si>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</si>
  <si>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</si>
  <si>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</si>
  <si>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</si>
  <si>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</si>
  <si>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</si>
  <si>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</si>
  <si>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</si>
  <si>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</si>
  <si>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</si>
  <si>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</si>
  <si>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</si>
  <si>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</si>
  <si>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</si>
  <si>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</si>
  <si>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</si>
  <si>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</si>
  <si>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</si>
  <si>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</si>
  <si>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</si>
  <si>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</si>
  <si>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</si>
  <si>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</si>
  <si>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</si>
  <si>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</si>
  <si>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</si>
  <si>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</si>
  <si>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</si>
  <si>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</si>
  <si>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</si>
  <si>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</si>
  <si>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</si>
  <si>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</si>
  <si>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</si>
  <si>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</si>
  <si>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</si>
  <si>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</si>
  <si>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</si>
  <si>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</si>
  <si>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</si>
  <si>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</si>
  <si>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</si>
  <si>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</si>
  <si>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</si>
  <si>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</si>
  <si>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</si>
  <si>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</si>
  <si>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</si>
  <si>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</si>
  <si>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</si>
  <si>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</si>
  <si>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</si>
  <si>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</si>
  <si>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</si>
  <si>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</si>
  <si>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</si>
  <si>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</si>
  <si>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</si>
  <si>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</si>
  <si>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</si>
  <si>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</si>
  <si>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</si>
  <si>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</si>
  <si>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</si>
  <si>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</si>
  <si>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</si>
  <si>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</si>
  <si>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</si>
  <si>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</si>
  <si>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</si>
  <si>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</si>
  <si>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</si>
  <si>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</si>
  <si>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</si>
  <si>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</si>
  <si>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</si>
  <si>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</si>
  <si>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</si>
  <si>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</si>
  <si>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</si>
  <si>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</si>
  <si>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</si>
  <si>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</si>
  <si>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</si>
  <si>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</si>
  <si>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</si>
  <si>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</si>
  <si>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</si>
  <si>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</si>
  <si>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</si>
  <si>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</si>
  <si>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</si>
  <si>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</si>
  <si>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</si>
  <si>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</si>
  <si>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</si>
  <si>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</si>
  <si>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</si>
  <si>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</si>
  <si>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</si>
  <si>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</si>
  <si>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</si>
  <si>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</si>
  <si>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</si>
  <si>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</si>
  <si>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</si>
  <si>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</si>
  <si>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</si>
  <si>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</si>
  <si>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</si>
  <si>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</si>
  <si>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</si>
  <si>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</si>
  <si>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</si>
  <si>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</si>
  <si>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</si>
  <si>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</si>
  <si>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</si>
  <si>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</si>
  <si>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</si>
  <si>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</si>
  <si>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</si>
  <si>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</si>
  <si>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</si>
  <si>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</si>
  <si>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</si>
  <si>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</si>
  <si>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</si>
  <si>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</si>
  <si>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</si>
  <si>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</si>
  <si>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</si>
  <si>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</si>
  <si>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</si>
  <si>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</si>
  <si>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</si>
  <si>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</si>
  <si>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</si>
  <si>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</si>
  <si>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</si>
  <si>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</si>
  <si>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</si>
  <si>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</si>
  <si>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</si>
  <si>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</si>
  <si>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</si>
  <si>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</si>
  <si>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</si>
  <si>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</si>
  <si>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</si>
  <si>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</si>
  <si>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</si>
  <si>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</si>
  <si>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</si>
  <si>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</si>
  <si>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</si>
  <si>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</si>
  <si>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</si>
  <si>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</si>
  <si>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</si>
  <si>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</si>
  <si>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</si>
  <si>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</si>
  <si>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</si>
  <si>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</si>
  <si>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</si>
  <si>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</si>
  <si>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</si>
  <si>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</si>
  <si>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</si>
  <si>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</si>
  <si>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</si>
  <si>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</si>
  <si>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</si>
  <si>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</si>
  <si>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</si>
  <si>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</si>
  <si>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</si>
  <si>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</si>
  <si>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</si>
  <si>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</si>
  <si>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</si>
  <si>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</si>
  <si>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</si>
  <si>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</si>
  <si>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</si>
  <si>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</si>
  <si>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</si>
  <si>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</si>
  <si>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</si>
  <si>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</si>
  <si>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</si>
  <si>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</si>
  <si>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</si>
  <si>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</si>
  <si>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</si>
  <si>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</si>
  <si>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</si>
  <si>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</si>
  <si>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</si>
  <si>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</si>
  <si>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</si>
  <si>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</si>
  <si>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</si>
  <si>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</si>
  <si>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</si>
  <si>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</si>
  <si>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</si>
  <si>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</si>
  <si>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</si>
  <si>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</si>
  <si>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</si>
  <si>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</si>
  <si>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</si>
  <si>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</si>
  <si>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</si>
  <si>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</si>
  <si>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</si>
  <si>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</si>
  <si>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</si>
  <si>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</si>
  <si>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</si>
  <si>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</si>
  <si>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</si>
  <si>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</si>
  <si>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</si>
  <si>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</si>
  <si>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</si>
  <si>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</si>
  <si>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</si>
  <si>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</si>
  <si>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</si>
  <si>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</si>
  <si>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</si>
  <si>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</si>
  <si>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</si>
  <si>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</si>
  <si>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</si>
  <si>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</si>
  <si>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</si>
  <si>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</si>
  <si>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</si>
  <si>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</si>
  <si>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</si>
  <si>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</si>
  <si>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</si>
  <si>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</si>
  <si>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</si>
  <si>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</si>
  <si>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</si>
  <si>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</si>
  <si>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</si>
  <si>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</si>
  <si>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</si>
  <si>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</si>
  <si>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</si>
  <si>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</si>
  <si>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</si>
  <si>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</si>
  <si>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</si>
  <si>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</si>
  <si>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</si>
  <si>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</si>
  <si>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</si>
  <si>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</si>
  <si>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</si>
  <si>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</si>
  <si>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</si>
  <si>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</si>
  <si>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</si>
  <si>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</si>
  <si>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</si>
  <si>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</si>
  <si>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</si>
  <si>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</si>
  <si>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</si>
  <si>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</si>
  <si>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</si>
  <si>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</si>
  <si>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</si>
  <si>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</si>
  <si>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</si>
  <si>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</si>
  <si>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</si>
  <si>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</si>
  <si>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</si>
  <si>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</si>
  <si>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</si>
  <si>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</si>
  <si>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</si>
  <si>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</si>
  <si>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</si>
  <si>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</si>
  <si>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</si>
  <si>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</si>
  <si>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</si>
  <si>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</si>
  <si>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</si>
  <si>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</si>
  <si>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</si>
  <si>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</si>
  <si>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</si>
  <si>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</si>
  <si>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</si>
  <si>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</si>
  <si>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</si>
  <si>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</si>
  <si>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</si>
  <si>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</si>
  <si>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</si>
  <si>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</si>
  <si>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</si>
  <si>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</si>
  <si>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</si>
  <si>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</si>
  <si>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</si>
  <si>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</si>
  <si>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</si>
  <si>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</si>
  <si>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</si>
  <si>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</si>
  <si>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</si>
  <si>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</si>
  <si>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</si>
  <si>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</si>
  <si>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</si>
  <si>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</si>
  <si>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</si>
  <si>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</si>
  <si>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</si>
  <si>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</si>
  <si>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</si>
  <si>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</si>
  <si>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</si>
  <si>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</si>
  <si>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</si>
  <si>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</si>
  <si>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</si>
  <si>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</si>
  <si>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</si>
  <si>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</si>
  <si>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</si>
  <si>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</si>
  <si>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</si>
  <si>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</si>
  <si>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</si>
  <si>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</si>
  <si>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</si>
  <si>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</si>
  <si>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</si>
  <si>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</si>
  <si>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</si>
  <si>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</si>
  <si>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</si>
  <si>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</si>
  <si>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</si>
  <si>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</si>
  <si>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</si>
  <si>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</si>
  <si>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</si>
  <si>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</si>
  <si>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</si>
  <si>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</si>
  <si>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</si>
  <si>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</si>
  <si>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</si>
  <si>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</si>
  <si>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</si>
  <si>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</si>
  <si>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</si>
  <si>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</si>
  <si>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</si>
  <si>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</si>
  <si>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</si>
  <si>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</si>
  <si>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</si>
  <si>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</si>
  <si>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</si>
  <si>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</si>
  <si>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</si>
  <si>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</si>
  <si>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</si>
  <si>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</si>
  <si>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</si>
  <si>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</si>
  <si>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</si>
  <si>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</si>
  <si>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</si>
  <si>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</si>
  <si>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</si>
  <si>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</si>
  <si>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</si>
  <si>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</si>
  <si>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</si>
  <si>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</si>
  <si>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</si>
  <si>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</si>
  <si>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</si>
  <si>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</si>
  <si>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</si>
  <si>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</si>
  <si>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</si>
  <si>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</si>
  <si>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</si>
  <si>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</si>
  <si>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</si>
  <si>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</si>
  <si>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</si>
  <si>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</si>
  <si>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</si>
  <si>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</si>
  <si>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</si>
  <si>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</si>
  <si>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</si>
  <si>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</si>
  <si>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</si>
  <si>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</si>
  <si>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</si>
  <si>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</si>
  <si>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</si>
  <si>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</si>
  <si>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</si>
  <si>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</si>
  <si>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</si>
  <si>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</si>
  <si>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</si>
  <si>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</si>
  <si>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</si>
  <si>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</si>
  <si>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</si>
  <si>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</si>
  <si>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</si>
  <si>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</si>
  <si>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</si>
  <si>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</si>
  <si>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</si>
  <si>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</si>
  <si>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</si>
  <si>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</si>
  <si>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</si>
  <si>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</si>
  <si>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</si>
  <si>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</si>
  <si>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</si>
  <si>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</si>
  <si>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</si>
  <si>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</si>
  <si>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</si>
  <si>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</si>
  <si>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</si>
  <si>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</si>
  <si>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</si>
  <si>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</si>
  <si>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</si>
  <si>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</si>
  <si>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</si>
  <si>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</si>
  <si>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</si>
  <si>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</si>
  <si>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</si>
  <si>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</si>
  <si>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</si>
  <si>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</si>
  <si>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</si>
  <si>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</si>
  <si>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</si>
  <si>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</si>
  <si>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</si>
  <si>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</si>
  <si>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</si>
  <si>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</si>
  <si>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</si>
  <si>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</si>
  <si>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</si>
  <si>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</si>
  <si>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</si>
  <si>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</si>
  <si>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</si>
  <si>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</si>
  <si>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</si>
  <si>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</si>
  <si>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</si>
  <si>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</si>
  <si>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</si>
  <si>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</si>
  <si>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</si>
  <si>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</si>
  <si>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</si>
  <si>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</si>
  <si>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</si>
  <si>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</si>
  <si>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</si>
  <si>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</si>
  <si>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</si>
  <si>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</si>
  <si>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</si>
  <si>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</si>
  <si>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</si>
  <si>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</si>
  <si>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</si>
  <si>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</si>
  <si>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</si>
  <si>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</si>
  <si>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</si>
  <si>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</si>
  <si>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</si>
  <si>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</si>
  <si>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</si>
  <si>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</si>
  <si>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</si>
  <si>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</si>
  <si>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</si>
  <si>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</si>
  <si>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</si>
  <si>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</si>
  <si>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</si>
  <si>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</si>
  <si>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</si>
  <si>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</si>
  <si>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</si>
  <si>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</si>
  <si>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</si>
  <si>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</si>
  <si>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</si>
  <si>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</si>
  <si>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</si>
  <si>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</si>
  <si>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</si>
  <si>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</si>
  <si>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</si>
  <si>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</si>
  <si>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</si>
  <si>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</si>
  <si>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</si>
  <si>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</si>
  <si>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</si>
  <si>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</si>
  <si>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</si>
  <si>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</si>
  <si>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</si>
  <si>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</si>
  <si>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</si>
  <si>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</si>
  <si>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</si>
  <si>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</si>
  <si>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</si>
  <si>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</si>
  <si>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</si>
  <si>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</si>
  <si>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</si>
  <si>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</si>
  <si>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</si>
  <si>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</si>
  <si>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</si>
  <si>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</si>
  <si>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</si>
  <si>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</si>
  <si>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</si>
  <si>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</si>
  <si>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</si>
  <si>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</si>
  <si>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</si>
  <si>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</si>
  <si>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</si>
  <si>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</si>
  <si>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</si>
  <si>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</si>
  <si>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</si>
  <si>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</si>
  <si>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</si>
  <si>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</si>
  <si>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</si>
  <si>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</si>
  <si>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</si>
  <si>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</si>
  <si>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</si>
  <si>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</si>
  <si>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</si>
  <si>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</si>
  <si>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</si>
  <si>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</si>
  <si>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</si>
  <si>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</si>
  <si>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</si>
  <si>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</si>
  <si>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</si>
  <si>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</si>
  <si>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</si>
  <si>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</si>
  <si>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</si>
  <si>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</si>
  <si>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</si>
  <si>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</si>
  <si>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</si>
  <si>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</si>
  <si>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</si>
  <si>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</si>
  <si>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</si>
  <si>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</si>
  <si>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</si>
  <si>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</si>
  <si>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</si>
  <si>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</si>
  <si>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</si>
  <si>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</si>
  <si>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</si>
  <si>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</si>
  <si>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</si>
  <si>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</si>
  <si>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</si>
  <si>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</si>
  <si>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</si>
  <si>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</si>
  <si>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</si>
  <si>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</si>
  <si>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</si>
  <si>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</si>
  <si>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</si>
  <si>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</si>
  <si>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</si>
  <si>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</si>
  <si>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</si>
  <si>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</si>
  <si>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</si>
  <si>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</si>
  <si>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</si>
  <si>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</si>
  <si>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</si>
  <si>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</si>
  <si>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</si>
  <si>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</si>
  <si>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</si>
  <si>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</si>
  <si>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</si>
  <si>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</si>
  <si>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</si>
  <si>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</si>
  <si>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</si>
  <si>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</si>
  <si>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</si>
  <si>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</si>
  <si>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</si>
  <si>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</si>
  <si>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</si>
  <si>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</si>
  <si>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</si>
  <si>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</si>
  <si>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</si>
  <si>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</si>
  <si>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</si>
  <si>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</si>
  <si>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</si>
  <si>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</si>
  <si>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</si>
  <si>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</si>
  <si>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</si>
  <si>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</si>
  <si>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</si>
  <si>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</si>
  <si>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</si>
  <si>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</si>
  <si>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</si>
  <si>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</si>
  <si>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</si>
  <si>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</si>
  <si>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</si>
  <si>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</si>
  <si>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</si>
  <si>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</si>
  <si>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</si>
  <si>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</si>
  <si>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</si>
  <si>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</si>
  <si>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</si>
  <si>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</si>
  <si>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</si>
  <si>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</si>
  <si>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</si>
  <si>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</si>
  <si>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</si>
  <si>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</si>
  <si>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</si>
  <si>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</si>
  <si>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</si>
  <si>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</si>
  <si>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</si>
  <si>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</si>
  <si>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</si>
  <si>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</si>
  <si>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</si>
  <si>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</si>
  <si>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</si>
  <si>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</si>
  <si>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</si>
  <si>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</si>
  <si>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</si>
  <si>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</si>
  <si>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</si>
  <si>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</si>
  <si>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</si>
  <si>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</si>
  <si>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</si>
  <si>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</si>
  <si>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</si>
  <si>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</si>
  <si>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</si>
  <si>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</si>
  <si>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</si>
  <si>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</si>
  <si>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</si>
  <si>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</si>
  <si>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</si>
  <si>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</si>
  <si>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</si>
  <si>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</si>
  <si>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</si>
  <si>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</si>
  <si>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</si>
  <si>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</si>
  <si>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</si>
  <si>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</si>
  <si>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</si>
  <si>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</si>
  <si>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</si>
  <si>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</si>
  <si>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</si>
  <si>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</si>
  <si>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</si>
  <si>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</si>
  <si>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</si>
  <si>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</si>
  <si>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</si>
  <si>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</si>
  <si>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</si>
  <si>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</si>
  <si>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</si>
  <si>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</si>
  <si>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</si>
  <si>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</si>
  <si>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</si>
  <si>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</si>
  <si>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</si>
  <si>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</si>
  <si>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</si>
  <si>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</si>
  <si>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</si>
  <si>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</si>
  <si>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</si>
  <si>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</si>
  <si>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</si>
  <si>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</si>
  <si>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</si>
  <si>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</si>
  <si>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</si>
  <si>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</si>
  <si>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</si>
  <si>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</si>
  <si>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</si>
  <si>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</si>
  <si>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</si>
  <si>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</si>
  <si>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</si>
  <si>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</si>
  <si>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</si>
  <si>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</si>
  <si>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</si>
  <si>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</si>
  <si>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</si>
  <si>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</si>
  <si>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</si>
  <si>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</si>
  <si>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</si>
  <si>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</si>
  <si>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</si>
  <si>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</si>
  <si>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</si>
  <si>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</si>
  <si>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</si>
  <si>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</si>
  <si>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</si>
  <si>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</si>
  <si>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</si>
  <si>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</si>
  <si>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</si>
  <si>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</si>
  <si>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</si>
  <si>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</si>
  <si>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</si>
  <si>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</si>
  <si>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</si>
  <si>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</si>
  <si>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</si>
  <si>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</si>
  <si>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</si>
  <si>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</si>
  <si>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</si>
  <si>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</si>
  <si>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</si>
  <si>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</si>
  <si>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</si>
  <si>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</si>
  <si>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</si>
  <si>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</si>
  <si>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</si>
  <si>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</si>
  <si>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</si>
  <si>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</si>
  <si>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</si>
  <si>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</si>
  <si>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</si>
  <si>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</si>
  <si>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</si>
  <si>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</si>
  <si>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</si>
  <si>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</si>
  <si>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</si>
  <si>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</si>
  <si>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</si>
  <si>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</si>
  <si>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</si>
  <si>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</si>
  <si>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</si>
  <si>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</si>
  <si>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</si>
  <si>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</si>
  <si>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</si>
  <si>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</si>
  <si>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</si>
  <si>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</si>
  <si>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</si>
  <si>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</si>
  <si>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</si>
  <si>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</si>
  <si>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</si>
  <si>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</si>
  <si>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</si>
  <si>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</si>
  <si>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</si>
  <si>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</si>
  <si>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</si>
  <si>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</si>
  <si>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</si>
  <si>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</si>
  <si>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</si>
  <si>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</si>
  <si>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</si>
  <si>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</si>
  <si>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</si>
  <si>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</si>
  <si>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</si>
  <si>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</si>
  <si>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</si>
  <si>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</si>
  <si>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</si>
  <si>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</si>
  <si>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</si>
  <si>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</si>
  <si>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</si>
  <si>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</si>
  <si>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</si>
  <si>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</si>
  <si>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</si>
  <si>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</si>
  <si>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</si>
  <si>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</si>
  <si>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</si>
  <si>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</si>
  <si>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</si>
  <si>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</si>
  <si>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</si>
  <si>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</si>
  <si>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</si>
  <si>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</si>
  <si>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</si>
  <si>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</si>
  <si>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</si>
  <si>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</si>
  <si>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</si>
  <si>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</si>
  <si>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</si>
  <si>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</si>
  <si>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</si>
  <si>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</si>
  <si>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</si>
  <si>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</si>
  <si>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</si>
  <si>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</si>
  <si>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</si>
  <si>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</si>
  <si>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</si>
  <si>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</si>
  <si>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</si>
  <si>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</si>
  <si>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</si>
  <si>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</si>
  <si>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</si>
  <si>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</si>
  <si>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</si>
  <si>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</si>
  <si>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</si>
  <si>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</si>
  <si>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</si>
  <si>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</si>
  <si>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</si>
  <si>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</si>
  <si>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</si>
  <si>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</si>
  <si>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</si>
  <si>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</si>
  <si>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</si>
  <si>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</si>
  <si>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</si>
  <si>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</si>
  <si>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</si>
  <si>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</si>
  <si>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</si>
  <si>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</si>
  <si>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</si>
  <si>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</si>
  <si>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</si>
  <si>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</si>
  <si>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</si>
  <si>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</si>
  <si>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</si>
  <si>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</si>
  <si>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</si>
  <si>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</si>
  <si>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</si>
  <si>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</si>
  <si>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</si>
  <si>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</si>
  <si>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</si>
  <si>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</si>
  <si>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</si>
  <si>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</si>
  <si>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</si>
  <si>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</si>
  <si>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</si>
  <si>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</si>
  <si>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</si>
  <si>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</si>
  <si>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</si>
  <si>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</si>
  <si>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</si>
  <si>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</si>
  <si>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</si>
  <si>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</si>
  <si>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</si>
  <si>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</si>
  <si>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</si>
  <si>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</si>
  <si>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</si>
  <si>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</si>
  <si>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</si>
  <si>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</si>
  <si>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</si>
  <si>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</si>
  <si>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</si>
  <si>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</si>
  <si>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</si>
  <si>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</si>
  <si>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</si>
  <si>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</si>
  <si>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</si>
  <si>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</si>
  <si>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</si>
  <si>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</si>
  <si>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</si>
  <si>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</si>
  <si>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</si>
  <si>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</si>
  <si>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</si>
  <si>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</si>
  <si>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</si>
  <si>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</si>
  <si>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</si>
  <si>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</si>
  <si>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</si>
  <si>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</si>
  <si>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</si>
  <si>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</si>
  <si>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</si>
  <si>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</si>
  <si>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</si>
  <si>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</si>
  <si>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</si>
  <si>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</si>
  <si>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</si>
  <si>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</si>
  <si>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</si>
  <si>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</si>
  <si>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</si>
  <si>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</si>
  <si>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</si>
  <si>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</si>
  <si>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</si>
  <si>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</si>
  <si>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</si>
  <si>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</si>
  <si>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</si>
  <si>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</si>
  <si>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</si>
  <si>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</si>
  <si>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</si>
  <si>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</si>
  <si>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</si>
  <si>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</si>
  <si>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</si>
  <si>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</si>
  <si>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</si>
  <si>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</si>
  <si>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</si>
  <si>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</si>
  <si>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</si>
  <si>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</si>
  <si>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</si>
  <si>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</si>
  <si>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</si>
  <si>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</si>
  <si>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</si>
  <si>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</si>
  <si>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</si>
  <si>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</si>
  <si>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</si>
  <si>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</si>
  <si>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</si>
  <si>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</si>
  <si>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</si>
  <si>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</si>
  <si>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</si>
  <si>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</si>
  <si>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</si>
  <si>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</si>
  <si>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</si>
  <si>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</si>
  <si>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</si>
  <si>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</si>
  <si>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</si>
  <si>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</si>
  <si>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</si>
  <si>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</si>
  <si>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</si>
  <si>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</si>
  <si>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</si>
  <si>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</si>
  <si>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</si>
  <si>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</si>
  <si>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</si>
  <si>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</si>
  <si>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</si>
  <si>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</si>
  <si>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</si>
  <si>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</si>
  <si>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</si>
  <si>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</si>
  <si>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</si>
  <si>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</si>
  <si>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</si>
  <si>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</si>
  <si>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</si>
  <si>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</si>
  <si>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</si>
  <si>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</si>
  <si>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</si>
  <si>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</si>
  <si>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</si>
  <si>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</si>
  <si>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</si>
  <si>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</si>
  <si>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</si>
  <si>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</si>
  <si>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</si>
  <si>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</si>
  <si>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</si>
  <si>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</si>
  <si>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</si>
  <si>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</si>
  <si>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</si>
  <si>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</si>
  <si>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</si>
  <si>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</si>
  <si>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</si>
  <si>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</si>
  <si>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</si>
  <si>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</si>
  <si>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</si>
  <si>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</si>
  <si>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</si>
  <si>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</si>
  <si>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</si>
  <si>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</si>
  <si>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</si>
  <si>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</si>
  <si>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</si>
  <si>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</si>
  <si>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</si>
  <si>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</si>
  <si>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</si>
  <si>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</si>
  <si>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</si>
  <si>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</si>
  <si>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</si>
  <si>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</si>
  <si>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</si>
  <si>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</si>
  <si>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</si>
  <si>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</si>
  <si>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</si>
  <si>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</si>
  <si>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</si>
  <si>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</si>
  <si>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</si>
  <si>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</si>
  <si>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</si>
  <si>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</si>
  <si>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</si>
  <si>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</si>
  <si>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</si>
  <si>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</si>
  <si>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</si>
  <si>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</si>
  <si>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</si>
  <si>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</si>
  <si>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</si>
  <si>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</si>
  <si>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</si>
  <si>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</si>
  <si>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</si>
  <si>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</si>
  <si>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</si>
  <si>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</si>
  <si>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</si>
  <si>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</si>
  <si>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</si>
  <si>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</si>
  <si>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</si>
  <si>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</si>
  <si>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</si>
  <si>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</si>
  <si>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</si>
  <si>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</si>
  <si>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</si>
  <si>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</si>
  <si>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</si>
  <si>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</si>
  <si>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</si>
  <si>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</si>
  <si>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</si>
  <si>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</si>
  <si>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</si>
  <si>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</si>
  <si>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</si>
  <si>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</si>
  <si>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</si>
  <si>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</si>
  <si>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</si>
  <si>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</si>
  <si>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</si>
  <si>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</si>
  <si>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</si>
  <si>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</si>
  <si>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</si>
  <si>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</si>
  <si>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</si>
  <si>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</si>
  <si>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</si>
  <si>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</si>
  <si>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</si>
  <si>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</si>
  <si>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</si>
  <si>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</si>
  <si>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</si>
  <si>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</si>
  <si>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</si>
  <si>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</si>
  <si>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</si>
  <si>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</si>
  <si>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</si>
  <si>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</si>
  <si>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</si>
  <si>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</si>
  <si>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</si>
  <si>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</si>
  <si>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</si>
  <si>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</si>
  <si>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</si>
  <si>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</si>
  <si>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</si>
  <si>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</si>
  <si>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</si>
  <si>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</si>
  <si>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</si>
  <si>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</si>
  <si>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</si>
  <si>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</si>
  <si>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</si>
  <si>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</si>
  <si>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</si>
  <si>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</si>
  <si>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</si>
  <si>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</si>
  <si>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</si>
  <si>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</si>
  <si>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</si>
  <si>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</si>
  <si>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</si>
  <si>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</si>
  <si>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</si>
  <si>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</si>
  <si>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</si>
  <si>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</si>
  <si>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</si>
  <si>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</si>
  <si>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</si>
  <si>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</si>
  <si>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</si>
  <si>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</si>
  <si>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</si>
  <si>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</si>
  <si>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</si>
  <si>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</si>
  <si>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</si>
  <si>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</si>
  <si>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</si>
  <si>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</si>
  <si>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</si>
  <si>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</si>
  <si>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</si>
  <si>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</si>
  <si>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</si>
  <si>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</si>
  <si>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</si>
  <si>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</si>
  <si>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</si>
  <si>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</si>
  <si>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</si>
  <si>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</si>
  <si>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</si>
  <si>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</si>
  <si>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</si>
  <si>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</si>
  <si>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</si>
  <si>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</si>
  <si>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</si>
  <si>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</si>
  <si>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</si>
  <si>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</si>
  <si>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</si>
  <si>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</si>
  <si>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</si>
  <si>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</si>
  <si>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</si>
  <si>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</si>
  <si>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</si>
  <si>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</si>
  <si>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</si>
  <si>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</si>
  <si>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</si>
  <si>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</si>
  <si>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</si>
  <si>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</si>
  <si>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</si>
  <si>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</si>
  <si>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</si>
  <si>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</si>
  <si>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</si>
  <si>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</si>
  <si>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</si>
  <si>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</si>
  <si>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</si>
  <si>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</si>
  <si>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</si>
  <si>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</si>
  <si>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</si>
  <si>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</si>
  <si>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</si>
  <si>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</si>
  <si>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</si>
  <si>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</si>
  <si>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</si>
  <si>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</si>
  <si>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</si>
  <si>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</si>
  <si>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</si>
  <si>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</si>
  <si>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</si>
  <si>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</si>
  <si>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</si>
  <si>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</si>
  <si>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</si>
  <si>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</si>
  <si>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</si>
  <si>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</si>
  <si>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</si>
  <si>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</si>
  <si>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</si>
  <si>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</si>
  <si>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</si>
  <si>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</si>
  <si>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</si>
  <si>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</si>
  <si>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</si>
  <si>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</si>
  <si>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</si>
  <si>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</si>
  <si>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</si>
  <si>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</si>
  <si>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</si>
  <si>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</si>
  <si>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</si>
  <si>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</si>
  <si>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</si>
  <si>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</si>
  <si>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</si>
  <si>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</si>
  <si>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</si>
  <si>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</si>
  <si>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</si>
  <si>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</si>
  <si>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</si>
  <si>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</si>
  <si>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</si>
  <si>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</si>
  <si>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</si>
  <si>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</si>
  <si>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</si>
  <si>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</si>
  <si>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</si>
  <si>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</si>
  <si>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</si>
  <si>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</si>
  <si>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</si>
  <si>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</si>
  <si>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</si>
  <si>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</si>
  <si>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</si>
  <si>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</si>
  <si>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</si>
  <si>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</si>
  <si>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</si>
  <si>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</si>
  <si>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</si>
  <si>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</si>
  <si>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</si>
  <si>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</si>
  <si>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</si>
  <si>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</si>
  <si>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</si>
  <si>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</si>
  <si>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</si>
  <si>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</si>
  <si>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</si>
  <si>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</si>
  <si>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</si>
  <si>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</si>
  <si>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</si>
  <si>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</si>
  <si>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</si>
  <si>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</si>
  <si>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</si>
  <si>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</si>
  <si>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</si>
  <si>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</si>
  <si>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</si>
  <si>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</si>
  <si>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</si>
  <si>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</si>
  <si>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</si>
  <si>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</si>
  <si>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</si>
  <si>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</si>
  <si>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</si>
  <si>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</si>
  <si>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</si>
  <si>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</si>
  <si>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</si>
  <si>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</si>
  <si>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</si>
  <si>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</si>
  <si>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</si>
  <si>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</si>
  <si>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</si>
  <si>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</si>
  <si>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</si>
  <si>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</si>
  <si>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</si>
  <si>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</si>
  <si>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</si>
  <si>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</si>
  <si>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</si>
  <si>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</si>
  <si>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</si>
  <si>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</si>
  <si>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</si>
  <si>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</si>
  <si>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</si>
  <si>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</si>
  <si>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</si>
  <si>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</si>
  <si>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</si>
  <si>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</si>
  <si>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</si>
  <si>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</si>
  <si>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</si>
  <si>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</si>
  <si>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</si>
  <si>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</si>
  <si>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</si>
  <si>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</si>
  <si>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</si>
  <si>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</si>
  <si>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</si>
  <si>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</si>
  <si>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</si>
  <si>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</si>
  <si>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</si>
  <si>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</si>
  <si>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</si>
  <si>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</si>
  <si>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</si>
  <si>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</si>
  <si>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</si>
  <si>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</si>
  <si>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</si>
  <si>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</si>
  <si>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</si>
  <si>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</si>
  <si>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</si>
  <si>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</si>
  <si>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</si>
  <si>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</si>
  <si>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</si>
  <si>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</si>
  <si>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</si>
  <si>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</si>
  <si>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</si>
  <si>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</si>
  <si>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</si>
  <si>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</si>
  <si>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</si>
  <si>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</si>
  <si>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</si>
  <si>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</si>
  <si>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</si>
  <si>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</si>
  <si>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</si>
  <si>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</si>
  <si>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</si>
  <si>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</si>
  <si>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</si>
  <si>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</si>
  <si>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</si>
  <si>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</si>
  <si>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</si>
  <si>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</si>
  <si>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</si>
  <si>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</si>
  <si>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</si>
  <si>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</si>
  <si>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</si>
  <si>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</si>
  <si>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</si>
  <si>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</si>
  <si>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</si>
  <si>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</si>
  <si>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</si>
  <si>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</si>
  <si>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</si>
  <si>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</si>
  <si>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</si>
  <si>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</si>
  <si>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</si>
  <si>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</si>
  <si>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</si>
  <si>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</si>
  <si>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</si>
  <si>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</si>
  <si>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</si>
  <si>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</si>
  <si>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</si>
  <si>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</si>
  <si>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</si>
  <si>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</si>
  <si>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</si>
  <si>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</si>
  <si>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</si>
  <si>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</si>
  <si>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</si>
  <si>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</si>
  <si>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</si>
  <si>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</si>
  <si>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</si>
  <si>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</si>
  <si>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</si>
  <si>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</si>
  <si>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</si>
  <si>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</si>
  <si>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</si>
  <si>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</si>
  <si>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</si>
  <si>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</si>
  <si>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</si>
  <si>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</si>
  <si>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</si>
  <si>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</si>
  <si>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</si>
  <si>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</si>
  <si>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</si>
  <si>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</si>
  <si>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</si>
  <si>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</si>
  <si>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</si>
  <si>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</si>
  <si>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</si>
  <si>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</si>
  <si>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</si>
  <si>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</si>
  <si>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</si>
  <si>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</si>
  <si>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</si>
  <si>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</si>
  <si>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</si>
  <si>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</si>
  <si>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</si>
  <si>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</si>
  <si>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</si>
  <si>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</si>
  <si>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</si>
  <si>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</si>
  <si>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</si>
  <si>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</si>
  <si>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</si>
  <si>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</si>
  <si>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</si>
  <si>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</si>
  <si>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</si>
  <si>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</si>
  <si>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</si>
  <si>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</si>
  <si>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</si>
  <si>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</si>
  <si>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</si>
  <si>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</si>
  <si>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</si>
  <si>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</si>
  <si>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</si>
  <si>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</si>
  <si>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</si>
  <si>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</si>
  <si>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</si>
  <si>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</si>
  <si>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</si>
  <si>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</si>
  <si>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</si>
  <si>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</si>
  <si>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</si>
  <si>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</si>
  <si>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</si>
  <si>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</si>
  <si>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</si>
  <si>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</si>
  <si>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</si>
  <si>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</si>
  <si>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</si>
  <si>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</si>
  <si>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</si>
  <si>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</si>
  <si>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</si>
  <si>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</si>
  <si>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</si>
  <si>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</si>
  <si>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</si>
  <si>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</si>
  <si>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</si>
  <si>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</si>
  <si>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</si>
  <si>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</si>
  <si>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</si>
  <si>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</si>
  <si>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</si>
  <si>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</si>
  <si>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</si>
  <si>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</si>
  <si>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</si>
  <si>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</si>
  <si>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</si>
  <si>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</si>
  <si>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</si>
  <si>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</si>
  <si>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</si>
  <si>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</si>
  <si>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</si>
  <si>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</si>
  <si>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</si>
  <si>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</si>
  <si>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</si>
  <si>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</si>
  <si>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</si>
  <si>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</si>
  <si>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</si>
  <si>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</si>
  <si>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</si>
  <si>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</si>
  <si>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</si>
  <si>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</si>
  <si>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</si>
  <si>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</si>
  <si>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</si>
  <si>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</si>
  <si>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</si>
  <si>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</si>
  <si>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</si>
  <si>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</si>
  <si>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</si>
  <si>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</si>
  <si>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</si>
  <si>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</si>
  <si>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</si>
  <si>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</si>
  <si>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</si>
  <si>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</si>
  <si>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</si>
  <si>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</si>
  <si>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</si>
  <si>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</si>
  <si>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</si>
  <si>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</si>
  <si>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</si>
  <si>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</si>
  <si>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</si>
  <si>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</si>
  <si>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</si>
  <si>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</si>
  <si>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</si>
  <si>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</si>
  <si>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</si>
  <si>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</si>
  <si>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</si>
  <si>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</si>
  <si>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</si>
  <si>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</si>
  <si>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</si>
  <si>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</si>
  <si>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</si>
  <si>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</si>
  <si>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</si>
  <si>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</si>
  <si>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</si>
  <si>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</si>
  <si>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</si>
  <si>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</si>
  <si>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</si>
  <si>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</si>
  <si>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</si>
  <si>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</si>
  <si>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</si>
  <si>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</si>
  <si>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</si>
  <si>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</si>
  <si>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</si>
  <si>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</si>
  <si>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</si>
  <si>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</si>
  <si>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</si>
  <si>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</si>
  <si>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</si>
  <si>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</si>
  <si>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</si>
  <si>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</si>
  <si>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</si>
  <si>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</si>
  <si>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</si>
  <si>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</si>
  <si>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</si>
  <si>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</si>
  <si>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</si>
  <si>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</si>
  <si>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</si>
  <si>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</si>
  <si>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</si>
  <si>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</si>
  <si>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</si>
  <si>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</si>
  <si>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</si>
  <si>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</si>
  <si>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</si>
  <si>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</si>
  <si>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</si>
  <si>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</si>
  <si>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</si>
  <si>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</si>
  <si>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</si>
  <si>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</si>
  <si>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</si>
  <si>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</si>
  <si>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</si>
  <si>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</si>
  <si>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</si>
  <si>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</si>
  <si>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</si>
  <si>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</si>
  <si>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</si>
  <si>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</si>
  <si>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</si>
  <si>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</si>
  <si>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</si>
  <si>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</si>
  <si>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</si>
  <si>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</si>
  <si>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</si>
  <si>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</si>
  <si>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</si>
  <si>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</si>
  <si>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</si>
  <si>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</si>
  <si>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</si>
  <si>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</si>
  <si>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</si>
  <si>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</si>
  <si>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</si>
  <si>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</si>
  <si>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</si>
  <si>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</si>
  <si>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</si>
  <si>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</si>
  <si>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</si>
  <si>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</si>
  <si>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</si>
  <si>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</si>
  <si>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</si>
  <si>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</si>
  <si>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</si>
  <si>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</si>
  <si>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</si>
  <si>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</si>
  <si>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</si>
  <si>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</si>
  <si>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</si>
  <si>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</si>
  <si>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</si>
  <si>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</si>
  <si>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</si>
  <si>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</si>
  <si>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</si>
  <si>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</si>
  <si>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</si>
  <si>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</si>
  <si>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</si>
  <si>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</si>
  <si>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</si>
  <si>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</si>
  <si>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</si>
  <si>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</si>
  <si>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</si>
  <si>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</si>
  <si>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</si>
  <si>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</si>
  <si>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</si>
  <si>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</si>
  <si>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</si>
  <si>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</si>
  <si>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</si>
  <si>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</si>
  <si>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</si>
  <si>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</si>
  <si>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</si>
  <si>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</si>
  <si>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</si>
  <si>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</si>
  <si>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</si>
  <si>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</si>
  <si>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</si>
  <si>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</si>
  <si>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</si>
  <si>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</si>
  <si>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</si>
  <si>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</si>
  <si>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</si>
  <si>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</si>
  <si>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</si>
  <si>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</si>
  <si>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</si>
  <si>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</si>
  <si>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</si>
  <si>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</si>
  <si>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</si>
  <si>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</si>
  <si>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</si>
  <si>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</si>
  <si>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</si>
  <si>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</si>
  <si>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</si>
  <si>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</si>
  <si>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</si>
  <si>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</si>
  <si>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</si>
  <si>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</si>
  <si>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</si>
  <si>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</si>
  <si>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</si>
  <si>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</si>
  <si>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</si>
  <si>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</si>
  <si>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</si>
  <si>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</si>
  <si>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</si>
  <si>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</si>
  <si>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</si>
  <si>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</si>
  <si>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</si>
  <si>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</si>
  <si>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</si>
  <si>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</si>
  <si>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</si>
  <si>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</si>
  <si>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</si>
  <si>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</si>
  <si>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</si>
  <si>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</si>
  <si>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</si>
  <si>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</si>
  <si>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</si>
  <si>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</si>
  <si>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</si>
  <si>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</si>
  <si>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</si>
  <si>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</si>
  <si>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</si>
  <si>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</si>
  <si>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</si>
  <si>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</si>
  <si>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</si>
  <si>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</si>
  <si>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</si>
  <si>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</si>
  <si>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</si>
  <si>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</si>
  <si>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</si>
  <si>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</si>
  <si>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</si>
  <si>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</si>
  <si>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</si>
  <si>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</si>
  <si>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</si>
  <si>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</si>
  <si>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</si>
  <si>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</si>
  <si>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</si>
  <si>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</si>
  <si>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</si>
  <si>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</si>
  <si>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</si>
  <si>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</si>
  <si>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</si>
  <si>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</si>
  <si>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</si>
  <si>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</si>
  <si>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</si>
  <si>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</si>
  <si>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</si>
  <si>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</si>
  <si>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</si>
  <si>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</si>
  <si>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</si>
  <si>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</si>
  <si>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</si>
  <si>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</si>
  <si>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</si>
  <si>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</si>
  <si>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</si>
  <si>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</si>
  <si>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</si>
  <si>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</si>
  <si>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</si>
  <si>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</si>
  <si>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</si>
  <si>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</si>
  <si>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</si>
  <si>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</si>
  <si>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</si>
  <si>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</si>
  <si>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</si>
  <si>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</si>
  <si>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</si>
  <si>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</si>
  <si>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</si>
  <si>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</si>
  <si>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</si>
  <si>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</si>
  <si>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</si>
  <si>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</si>
  <si>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</si>
  <si>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</si>
  <si>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</si>
  <si>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</si>
  <si>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</si>
  <si>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</si>
  <si>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</si>
  <si>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</si>
  <si>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</si>
  <si>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</si>
  <si>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</si>
  <si>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</si>
  <si>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</si>
  <si>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</si>
  <si>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</si>
  <si>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</si>
  <si>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</si>
  <si>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</si>
  <si>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</si>
  <si>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</si>
  <si>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</si>
  <si>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</si>
  <si>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</si>
  <si>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</si>
  <si>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</si>
  <si>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</si>
  <si>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</si>
  <si>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</si>
  <si>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</si>
  <si>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</si>
  <si>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</si>
  <si>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</si>
  <si>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</si>
  <si>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</si>
  <si>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</si>
  <si>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</si>
  <si>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</si>
  <si>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</si>
  <si>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</si>
  <si>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</si>
  <si>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</si>
  <si>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</si>
  <si>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</si>
  <si>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</si>
  <si>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</si>
  <si>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</si>
  <si>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</si>
  <si>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</si>
  <si>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</si>
  <si>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</si>
  <si>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</si>
  <si>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</si>
  <si>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</si>
  <si>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</si>
  <si>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</si>
  <si>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</si>
  <si>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</si>
  <si>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</si>
  <si>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</si>
  <si>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</si>
  <si>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</si>
  <si>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</si>
  <si>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</si>
  <si>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</si>
  <si>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</si>
  <si>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</si>
  <si>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</si>
  <si>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</si>
  <si>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</si>
  <si>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</si>
  <si>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</si>
  <si>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</si>
  <si>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</si>
  <si>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</si>
  <si>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</si>
  <si>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</si>
  <si>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</si>
  <si>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</si>
  <si>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</si>
  <si>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</si>
  <si>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</si>
  <si>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</si>
  <si>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</si>
  <si>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</si>
  <si>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</si>
  <si>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</si>
  <si>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</si>
  <si>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</si>
  <si>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</si>
  <si>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</si>
  <si>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</si>
  <si>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</si>
  <si>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</si>
  <si>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</si>
  <si>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</si>
  <si>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</si>
  <si>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</si>
  <si>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</si>
  <si>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</si>
  <si>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</si>
  <si>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</si>
  <si>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</si>
  <si>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</si>
  <si>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</si>
  <si>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</si>
  <si>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</si>
  <si>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</si>
  <si>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</si>
  <si>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</si>
  <si>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</si>
  <si>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</si>
  <si>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</si>
  <si>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</si>
  <si>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</si>
  <si>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</si>
  <si>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</si>
  <si>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</si>
  <si>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</si>
  <si>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</si>
  <si>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</si>
  <si>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</si>
  <si>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</si>
  <si>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</si>
  <si>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</si>
  <si>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</si>
  <si>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</si>
  <si>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</si>
  <si>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</si>
  <si>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</si>
  <si>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</si>
  <si>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</si>
  <si>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</si>
  <si>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</si>
  <si>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</si>
  <si>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</si>
  <si>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</si>
  <si>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</si>
  <si>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</si>
  <si>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</si>
  <si>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</si>
  <si>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</si>
  <si>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</si>
  <si>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</si>
  <si>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</si>
  <si>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</si>
  <si>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</si>
  <si>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</si>
  <si>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</si>
  <si>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</si>
  <si>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</si>
  <si>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</si>
  <si>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</si>
  <si>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</si>
  <si>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</si>
  <si>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</si>
  <si>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</si>
  <si>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</si>
  <si>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</si>
  <si>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</si>
  <si>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</si>
  <si>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</si>
  <si>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</si>
  <si>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</si>
  <si>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</si>
  <si>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</si>
  <si>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</si>
  <si>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</si>
  <si>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</si>
  <si>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</si>
  <si>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</si>
  <si>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</si>
  <si>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</si>
  <si>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</si>
  <si>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</si>
  <si>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</si>
  <si>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</si>
  <si>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</si>
  <si>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</si>
  <si>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</si>
  <si>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</si>
  <si>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</si>
  <si>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</si>
  <si>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</si>
  <si>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</si>
  <si>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</si>
  <si>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</si>
  <si>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</si>
  <si>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</si>
  <si>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</si>
  <si>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</si>
  <si>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</si>
  <si>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</si>
  <si>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</si>
  <si>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</si>
  <si>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</si>
  <si>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</si>
  <si>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</si>
  <si>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</si>
  <si>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</si>
  <si>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</si>
  <si>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</si>
  <si>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</si>
  <si>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</si>
  <si>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</si>
  <si>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</si>
  <si>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</si>
  <si>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</si>
  <si>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</si>
  <si>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</si>
  <si>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</si>
  <si>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</si>
  <si>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</si>
  <si>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</si>
  <si>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</si>
  <si>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</si>
  <si>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</si>
  <si>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</si>
  <si>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</si>
  <si>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</si>
  <si>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</si>
  <si>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</si>
  <si>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</si>
  <si>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</si>
  <si>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</si>
  <si>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</si>
  <si>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</si>
  <si>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</si>
  <si>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</si>
  <si>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</si>
  <si>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</si>
  <si>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</si>
  <si>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</si>
  <si>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</si>
  <si>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</si>
  <si>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</si>
  <si>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</si>
  <si>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</si>
  <si>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</si>
  <si>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</si>
  <si>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</si>
  <si>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</si>
  <si>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</si>
  <si>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</si>
  <si>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</si>
  <si>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</si>
  <si>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</si>
  <si>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</si>
  <si>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</si>
  <si>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</si>
  <si>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</si>
  <si>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</si>
  <si>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</si>
  <si>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</si>
  <si>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</si>
  <si>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</si>
  <si>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</si>
  <si>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</si>
  <si>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</si>
  <si>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</si>
  <si>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</si>
  <si>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</si>
  <si>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</si>
  <si>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</si>
  <si>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</si>
  <si>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</si>
  <si>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</si>
  <si>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</si>
  <si>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</si>
  <si>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</si>
  <si>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</si>
  <si>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</si>
  <si>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</si>
  <si>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</si>
  <si>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</si>
  <si>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</si>
  <si>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</si>
  <si>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</si>
  <si>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</si>
  <si>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</si>
  <si>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</si>
  <si>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</si>
  <si>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</si>
  <si>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</si>
  <si>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</si>
  <si>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</si>
  <si>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</si>
  <si>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</si>
  <si>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</si>
  <si>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</si>
  <si>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</si>
  <si>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</si>
  <si>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</si>
  <si>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</si>
  <si>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</si>
  <si>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</si>
  <si>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</si>
  <si>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</si>
  <si>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</si>
  <si>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</si>
  <si>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</si>
  <si>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</si>
  <si>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</si>
  <si>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</si>
  <si>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</si>
  <si>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</si>
  <si>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</si>
  <si>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</si>
  <si>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</si>
  <si>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</si>
  <si>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</si>
  <si>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</si>
  <si>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</si>
  <si>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</si>
  <si>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</si>
  <si>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</si>
  <si>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</si>
  <si>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</si>
  <si>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</si>
  <si>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</si>
  <si>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</si>
  <si>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</si>
  <si>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</si>
  <si>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</si>
  <si>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</si>
  <si>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</si>
  <si>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</si>
  <si>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</si>
  <si>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</si>
  <si>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</si>
  <si>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</si>
  <si>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</si>
  <si>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</si>
  <si>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</si>
  <si>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</si>
  <si>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</si>
  <si>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</si>
  <si>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</si>
  <si>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</si>
  <si>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</si>
  <si>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</si>
  <si>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</si>
  <si>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</si>
  <si>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</si>
  <si>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</si>
  <si>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</si>
  <si>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</si>
  <si>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</si>
  <si>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</si>
  <si>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</si>
  <si>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</si>
  <si>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</si>
  <si>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</si>
  <si>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</si>
  <si>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</si>
  <si>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</si>
  <si>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</si>
  <si>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</si>
  <si>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</si>
  <si>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</si>
  <si>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</si>
  <si>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</si>
  <si>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</si>
  <si>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</si>
  <si>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</si>
  <si>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</si>
  <si>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</si>
  <si>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</si>
  <si>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</si>
  <si>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</si>
  <si>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</si>
  <si>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</si>
  <si>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</si>
  <si>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</si>
  <si>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</si>
  <si>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</si>
  <si>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</si>
  <si>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</si>
  <si>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</si>
  <si>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</si>
  <si>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</si>
  <si>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</si>
  <si>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</si>
  <si>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</si>
  <si>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</si>
  <si>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</si>
  <si>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</si>
  <si>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</si>
  <si>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</si>
  <si>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</si>
  <si>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</si>
  <si>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</si>
  <si>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</si>
  <si>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</si>
  <si>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</si>
  <si>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</si>
  <si>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</si>
  <si>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</si>
  <si>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</si>
  <si>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</si>
  <si>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</si>
  <si>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</si>
  <si>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</si>
  <si>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</si>
  <si>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</si>
  <si>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</si>
  <si>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</si>
  <si>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</si>
  <si>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</si>
  <si>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</si>
  <si>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</si>
  <si>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</si>
  <si>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</si>
  <si>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</si>
  <si>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</si>
  <si>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</si>
  <si>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</si>
  <si>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</si>
  <si>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</si>
  <si>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</si>
  <si>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</si>
  <si>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</si>
  <si>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</si>
  <si>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</si>
  <si>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</si>
  <si>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</si>
  <si>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</si>
  <si>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</si>
  <si>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</si>
  <si>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</si>
  <si>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</si>
  <si>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</si>
  <si>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</si>
  <si>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</si>
  <si>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</si>
  <si>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</si>
  <si>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</si>
  <si>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</si>
  <si>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</si>
  <si>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</si>
  <si>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</si>
  <si>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</si>
  <si>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</si>
  <si>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</si>
  <si>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</si>
  <si>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</si>
  <si>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</si>
  <si>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</si>
  <si>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</si>
  <si>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</si>
  <si>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</si>
  <si>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</si>
  <si>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</si>
  <si>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</si>
  <si>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</si>
  <si>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</si>
  <si>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</si>
  <si>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</si>
  <si>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</si>
  <si>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</si>
  <si>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</si>
  <si>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</si>
  <si>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</si>
  <si>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</si>
  <si>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</si>
  <si>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</si>
  <si>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</si>
  <si>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</si>
  <si>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</si>
  <si>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</si>
  <si>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</si>
  <si>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</si>
  <si>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</si>
  <si>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</si>
  <si>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</si>
  <si>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</si>
  <si>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</si>
  <si>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</si>
  <si>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</si>
  <si>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</si>
  <si>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</si>
  <si>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</si>
  <si>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</si>
  <si>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</si>
  <si>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</si>
  <si>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</si>
  <si>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</si>
  <si>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</si>
  <si>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</si>
  <si>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</si>
  <si>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</si>
  <si>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</si>
  <si>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</si>
  <si>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</si>
  <si>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</si>
  <si>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</si>
  <si>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</si>
  <si>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</si>
  <si>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</si>
  <si>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</si>
  <si>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</si>
  <si>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</si>
  <si>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</si>
  <si>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</si>
  <si>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</si>
  <si>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</si>
  <si>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</si>
  <si>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</si>
  <si>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</si>
  <si>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</si>
  <si>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</si>
  <si>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</si>
  <si>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</si>
  <si>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</si>
  <si>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</si>
  <si>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</si>
  <si>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</si>
  <si>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</si>
  <si>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</si>
  <si>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</si>
  <si>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</si>
  <si>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</si>
  <si>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</si>
  <si>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</si>
  <si>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</si>
  <si>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</si>
  <si>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</si>
  <si>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</si>
  <si>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</si>
  <si>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</si>
  <si>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</si>
  <si>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</si>
  <si>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</si>
  <si>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</si>
  <si>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</si>
  <si>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</si>
  <si>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</si>
  <si>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</si>
  <si>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</si>
  <si>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</si>
  <si>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</si>
  <si>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</si>
  <si>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</si>
  <si>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</si>
  <si>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</si>
  <si>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</si>
  <si>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</si>
  <si>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</si>
  <si>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</si>
  <si>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</si>
  <si>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</si>
  <si>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</si>
  <si>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</si>
  <si>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</si>
  <si>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</si>
  <si>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</si>
  <si>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</si>
  <si>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</si>
  <si>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</si>
  <si>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</si>
  <si>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</si>
  <si>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</si>
  <si>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</si>
  <si>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</si>
  <si>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</si>
  <si>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</si>
  <si>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</si>
  <si>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</si>
  <si>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</si>
  <si>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</si>
  <si>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</si>
  <si>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</si>
  <si>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</si>
  <si>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</si>
  <si>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</si>
  <si>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</si>
  <si>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</si>
  <si>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</si>
  <si>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</si>
  <si>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</si>
  <si>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</si>
  <si>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</si>
  <si>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</si>
  <si>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</si>
  <si>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</si>
  <si>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</si>
  <si>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</si>
  <si>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</si>
  <si>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</si>
  <si>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</si>
  <si>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</si>
  <si>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</si>
  <si>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</si>
  <si>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</si>
  <si>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</si>
  <si>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</si>
  <si>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</si>
  <si>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</si>
  <si>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</si>
  <si>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</si>
  <si>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</si>
  <si>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</si>
  <si>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</si>
  <si>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</si>
  <si>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</si>
  <si>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</si>
  <si>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</si>
  <si>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</si>
  <si>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</si>
  <si>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</si>
  <si>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</si>
  <si>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</si>
  <si>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</si>
  <si>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</si>
  <si>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</si>
  <si>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</si>
  <si>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</si>
  <si>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</si>
  <si>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</si>
  <si>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</si>
  <si>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</si>
  <si>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</si>
  <si>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</si>
  <si>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</si>
  <si>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</si>
  <si>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</si>
  <si>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</si>
  <si>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</si>
  <si>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</si>
  <si>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</si>
  <si>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</si>
  <si>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</si>
  <si>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</si>
  <si>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</si>
  <si>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</si>
  <si>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</si>
  <si>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</si>
  <si>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</si>
  <si>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</si>
  <si>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</si>
  <si>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</si>
  <si>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</si>
  <si>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</si>
  <si>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</si>
  <si>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</si>
  <si>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</si>
  <si>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</si>
  <si>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</si>
  <si>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</si>
  <si>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</si>
  <si>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</si>
  <si>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</si>
  <si>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</si>
  <si>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</si>
  <si>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</si>
  <si>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</si>
  <si>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</si>
  <si>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</si>
  <si>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</si>
  <si>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</si>
  <si>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</si>
  <si>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</si>
  <si>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</si>
  <si>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</si>
  <si>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</si>
  <si>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</si>
  <si>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</si>
  <si>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</si>
  <si>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</si>
  <si>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</si>
  <si>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</si>
  <si>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</si>
  <si>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</si>
  <si>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</si>
  <si>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</si>
  <si>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</si>
  <si>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</si>
  <si>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</si>
  <si>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</si>
  <si>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</si>
  <si>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</si>
  <si>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</si>
  <si>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</si>
  <si>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</si>
  <si>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</si>
  <si>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</si>
  <si>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</si>
  <si>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</si>
  <si>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</si>
  <si>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</si>
  <si>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</si>
  <si>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</si>
  <si>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</si>
  <si>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</si>
  <si>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</si>
  <si>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</si>
  <si>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</si>
  <si>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</si>
  <si>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</si>
  <si>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</si>
  <si>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</si>
  <si>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</si>
  <si>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</si>
  <si>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</si>
  <si>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</si>
  <si>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</si>
  <si>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</si>
  <si>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</si>
  <si>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</si>
  <si>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</si>
  <si>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</si>
  <si>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</si>
  <si>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</si>
  <si>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</si>
  <si>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</si>
  <si>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</si>
  <si>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</si>
  <si>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</si>
  <si>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</si>
  <si>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</si>
  <si>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</si>
  <si>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</si>
  <si>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</si>
  <si>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</si>
  <si>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</si>
  <si>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</si>
  <si>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</si>
  <si>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</si>
  <si>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</si>
  <si>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</si>
  <si>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</si>
  <si>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</si>
  <si>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</si>
  <si>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</si>
  <si>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</si>
  <si>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</si>
  <si>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</si>
  <si>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</si>
  <si>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</si>
  <si>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</si>
  <si>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</si>
  <si>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</si>
  <si>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</si>
  <si>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</si>
  <si>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</si>
  <si>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</si>
  <si>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</si>
  <si>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</si>
  <si>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</si>
  <si>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</si>
  <si>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</si>
  <si>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</si>
  <si>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</si>
  <si>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</si>
  <si>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</si>
  <si>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</si>
  <si>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</si>
  <si>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</si>
  <si>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</si>
  <si>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</si>
  <si>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</si>
  <si>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</si>
  <si>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</si>
  <si>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</si>
  <si>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</si>
  <si>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</si>
  <si>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</si>
  <si>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</si>
  <si>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</si>
  <si>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</si>
  <si>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</si>
  <si>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</si>
  <si>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</si>
  <si>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</si>
  <si>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</si>
  <si>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</si>
  <si>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</si>
  <si>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</si>
  <si>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</si>
  <si>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</si>
  <si>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</si>
  <si>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</si>
  <si>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</si>
  <si>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</si>
  <si>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</si>
  <si>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</si>
  <si>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</si>
  <si>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</si>
  <si>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</si>
  <si>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</si>
  <si>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</si>
  <si>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</si>
  <si>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</si>
  <si>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</si>
  <si>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</si>
  <si>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</si>
  <si>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</si>
  <si>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</si>
  <si>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</si>
  <si>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</si>
  <si>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</si>
  <si>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</si>
  <si>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</si>
  <si>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</si>
  <si>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</si>
  <si>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</si>
  <si>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</si>
  <si>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</si>
  <si>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</si>
  <si>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</si>
  <si>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</si>
  <si>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</si>
  <si>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</si>
  <si>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</si>
  <si>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</si>
  <si>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</si>
  <si>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</si>
  <si>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</si>
  <si>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</si>
  <si>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</si>
  <si>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</si>
  <si>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</si>
  <si>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</si>
  <si>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</si>
  <si>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</si>
  <si>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</si>
  <si>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</si>
  <si>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</si>
  <si>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</si>
  <si>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</si>
  <si>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</si>
  <si>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</si>
  <si>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</si>
  <si>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</si>
  <si>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</si>
  <si>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</si>
  <si>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</si>
  <si>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</si>
  <si>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</si>
  <si>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</si>
  <si>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</si>
  <si>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</si>
  <si>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</si>
  <si>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</si>
  <si>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</si>
  <si>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</si>
  <si>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</si>
  <si>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</si>
  <si>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</si>
  <si>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</si>
  <si>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</si>
  <si>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</si>
  <si>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</si>
  <si>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</si>
  <si>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</si>
  <si>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</si>
  <si>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</si>
  <si>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</si>
  <si>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</si>
  <si>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</si>
  <si>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</si>
  <si>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</si>
  <si>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</si>
  <si>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</si>
  <si>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</si>
  <si>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</si>
  <si>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</si>
  <si>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</si>
  <si>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</si>
  <si>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</si>
  <si>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</si>
  <si>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</si>
  <si>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</si>
  <si>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</si>
  <si>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</si>
  <si>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</si>
  <si>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</si>
  <si>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</si>
  <si>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</si>
  <si>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</si>
  <si>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</si>
  <si>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</si>
  <si>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</si>
  <si>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</si>
  <si>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</si>
  <si>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</si>
  <si>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</si>
  <si>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</si>
  <si>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</si>
  <si>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</si>
  <si>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</si>
  <si>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</si>
  <si>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</si>
  <si>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</si>
  <si>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</si>
  <si>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</si>
  <si>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</si>
  <si>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</si>
  <si>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</si>
  <si>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</si>
  <si>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</si>
  <si>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</si>
  <si>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</si>
  <si>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</si>
  <si>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</si>
  <si>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</si>
  <si>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</si>
  <si>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</si>
  <si>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</si>
  <si>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</si>
  <si>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</si>
  <si>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</si>
  <si>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</si>
  <si>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</si>
  <si>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</si>
  <si>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</si>
  <si>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</si>
  <si>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</si>
  <si>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</si>
  <si>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</si>
  <si>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</si>
  <si>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</si>
  <si>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</si>
  <si>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</si>
  <si>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</si>
  <si>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</si>
  <si>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</si>
  <si>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</si>
  <si>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</si>
  <si>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</si>
  <si>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</si>
  <si>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</si>
  <si>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</si>
  <si>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</si>
  <si>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</si>
  <si>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</si>
  <si>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</si>
  <si>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</si>
  <si>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</si>
  <si>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</si>
  <si>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</si>
  <si>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</si>
  <si>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</si>
  <si>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</si>
  <si>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</si>
  <si>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</si>
  <si>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</si>
  <si>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</si>
  <si>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</si>
  <si>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</si>
  <si>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</si>
  <si>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</si>
  <si>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</si>
  <si>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</si>
  <si>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</si>
  <si>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</si>
  <si>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</si>
  <si>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</si>
  <si>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</si>
  <si>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</si>
  <si>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</si>
  <si>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</si>
  <si>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</si>
  <si>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</si>
  <si>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</si>
  <si>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</si>
  <si>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</si>
  <si>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</si>
  <si>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</si>
  <si>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</si>
  <si>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</si>
  <si>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</si>
  <si>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</si>
  <si>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</si>
  <si>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</si>
  <si>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</si>
  <si>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</si>
  <si>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</si>
  <si>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</si>
  <si>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</si>
  <si>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</si>
  <si>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</si>
  <si>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</si>
  <si>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</si>
  <si>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</si>
  <si>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</si>
  <si>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</si>
  <si>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</si>
  <si>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</si>
  <si>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</si>
  <si>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</si>
  <si>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</si>
  <si>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</si>
  <si>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</si>
  <si>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</si>
  <si>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</si>
  <si>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</si>
  <si>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</si>
  <si>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</si>
  <si>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</si>
  <si>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</si>
  <si>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</si>
  <si>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</si>
  <si>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</si>
  <si>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</si>
  <si>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</si>
  <si>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</si>
  <si>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</si>
  <si>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</si>
  <si>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</si>
  <si>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</si>
  <si>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</si>
  <si>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</si>
  <si>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</si>
  <si>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</si>
  <si>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</si>
  <si>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</si>
  <si>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</si>
  <si>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</si>
  <si>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</si>
  <si>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</si>
  <si>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</si>
  <si>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</si>
  <si>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</si>
  <si>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</si>
  <si>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</si>
  <si>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</si>
  <si>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</si>
  <si>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</si>
  <si>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</si>
  <si>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</si>
  <si>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</si>
  <si>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</si>
  <si>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</si>
  <si>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</si>
  <si>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</si>
  <si>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</si>
  <si>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</si>
  <si>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</si>
  <si>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</si>
  <si>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</si>
  <si>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</si>
  <si>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</si>
  <si>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</si>
  <si>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</si>
  <si>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</si>
  <si>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</si>
  <si>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</si>
  <si>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</si>
  <si>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</si>
  <si>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</si>
  <si>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</si>
  <si>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</si>
  <si>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</si>
  <si>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</si>
  <si>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</si>
  <si>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</si>
  <si>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</si>
  <si>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</si>
  <si>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</si>
  <si>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</si>
  <si>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</si>
  <si>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</si>
  <si>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</si>
  <si>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</si>
  <si>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</si>
  <si>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</si>
  <si>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</si>
  <si>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</si>
  <si>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</si>
  <si>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</si>
  <si>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</si>
  <si>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</si>
  <si>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</si>
  <si>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</si>
  <si>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</si>
  <si>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</si>
  <si>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</si>
  <si>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</si>
  <si>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</si>
  <si>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</si>
  <si>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</si>
  <si>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</si>
  <si>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</si>
  <si>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</si>
  <si>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</si>
  <si>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</si>
  <si>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</si>
  <si>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</si>
  <si>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</si>
  <si>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</si>
  <si>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</si>
  <si>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</si>
  <si>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</si>
  <si>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</si>
  <si>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</si>
  <si>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</si>
  <si>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</si>
  <si>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</si>
  <si>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</si>
  <si>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</si>
  <si>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</si>
  <si>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</si>
  <si>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</si>
  <si>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</si>
  <si>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</si>
  <si>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</si>
  <si>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</si>
  <si>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</si>
  <si>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</si>
  <si>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</si>
  <si>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</si>
  <si>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</si>
  <si>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</si>
  <si>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</si>
  <si>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</si>
  <si>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</si>
  <si>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</si>
  <si>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</si>
  <si>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</si>
  <si>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</si>
  <si>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</si>
  <si>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</si>
  <si>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</si>
  <si>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</si>
  <si>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</si>
  <si>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</si>
  <si>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</si>
  <si>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</si>
  <si>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</si>
  <si>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</si>
  <si>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</si>
  <si>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</si>
  <si>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</si>
  <si>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</si>
  <si>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</si>
  <si>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</si>
  <si>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</si>
  <si>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</si>
  <si>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</si>
  <si>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</si>
  <si>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</si>
  <si>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</si>
  <si>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</si>
  <si>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</si>
  <si>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</si>
  <si>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</si>
  <si>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</si>
  <si>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</si>
  <si>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</si>
  <si>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</si>
  <si>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</si>
  <si>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</si>
  <si>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</si>
  <si>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</si>
  <si>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</si>
  <si>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</si>
  <si>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</si>
  <si>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</si>
  <si>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</si>
  <si>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</si>
  <si>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</si>
  <si>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</si>
  <si>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</si>
  <si>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</si>
  <si>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</si>
  <si>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</si>
  <si>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</si>
  <si>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</si>
  <si>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</si>
  <si>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</si>
  <si>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</si>
  <si>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</si>
  <si>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</si>
  <si>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</si>
  <si>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</si>
  <si>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</si>
  <si>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</si>
  <si>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</si>
  <si>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</si>
  <si>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</si>
  <si>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</si>
  <si>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</si>
  <si>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</si>
  <si>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</si>
  <si>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</si>
  <si>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</si>
  <si>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</si>
  <si>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</si>
  <si>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</si>
  <si>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</si>
  <si>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</si>
  <si>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</si>
  <si>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</si>
  <si>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</si>
  <si>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</si>
  <si>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</si>
  <si>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</si>
  <si>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</si>
  <si>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</si>
  <si>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</si>
  <si>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</si>
  <si>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</si>
  <si>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</si>
  <si>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</si>
  <si>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</si>
  <si>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</si>
  <si>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</si>
  <si>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</si>
  <si>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</si>
  <si>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</si>
  <si>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</si>
  <si>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</si>
  <si>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</si>
  <si>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</si>
  <si>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</si>
  <si>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</si>
  <si>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</si>
  <si>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</si>
  <si>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</si>
  <si>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</si>
  <si>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</si>
  <si>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</si>
  <si>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</si>
  <si>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</si>
  <si>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</si>
  <si>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</si>
  <si>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</si>
  <si>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</si>
  <si>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</si>
  <si>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</si>
  <si>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</si>
  <si>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</si>
  <si>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</si>
  <si>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</si>
  <si>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</si>
  <si>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</si>
  <si>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</si>
  <si>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</si>
  <si>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</si>
  <si>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</si>
  <si>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</si>
  <si>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</si>
  <si>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</si>
  <si>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</si>
  <si>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</si>
  <si>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</si>
  <si>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</si>
  <si>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</si>
  <si>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</si>
  <si>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</si>
  <si>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</si>
  <si>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</si>
  <si>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</si>
  <si>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</si>
  <si>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</si>
  <si>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</si>
  <si>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</si>
  <si>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</si>
  <si>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</si>
  <si>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</si>
  <si>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</si>
  <si>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</si>
  <si>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</si>
  <si>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</si>
  <si>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</si>
  <si>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</si>
  <si>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</si>
  <si>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</si>
  <si>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</si>
  <si>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</si>
  <si>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</si>
  <si>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</si>
  <si>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</si>
  <si>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</si>
  <si>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</si>
  <si>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</si>
  <si>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</si>
  <si>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</si>
  <si>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</si>
  <si>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</si>
  <si>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</si>
  <si>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</si>
  <si>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</si>
  <si>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</si>
  <si>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</si>
  <si>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</si>
  <si>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</si>
  <si>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</si>
  <si>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</si>
  <si>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</si>
  <si>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</si>
  <si>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</si>
  <si>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</si>
  <si>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</si>
  <si>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</si>
  <si>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</si>
  <si>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</si>
  <si>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</si>
  <si>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</si>
  <si>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</si>
  <si>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</si>
  <si>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</si>
  <si>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</si>
  <si>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</si>
  <si>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</si>
  <si>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</si>
  <si>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</si>
  <si>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</si>
  <si>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</si>
  <si>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</si>
  <si>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</si>
  <si>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</si>
  <si>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</si>
  <si>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</si>
  <si>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</si>
  <si>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</si>
  <si>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</si>
  <si>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</si>
  <si>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</si>
  <si>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</si>
  <si>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</si>
  <si>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</si>
  <si>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</si>
  <si>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</si>
  <si>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</si>
  <si>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</si>
  <si>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</si>
  <si>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</si>
  <si>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</si>
  <si>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</si>
  <si>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</si>
  <si>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</si>
  <si>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</si>
  <si>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</si>
  <si>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</si>
  <si>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</si>
  <si>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</si>
  <si>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</si>
  <si>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</si>
  <si>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</si>
  <si>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</si>
  <si>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</si>
  <si>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</si>
  <si>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</si>
  <si>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</si>
  <si>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</si>
  <si>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</si>
  <si>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</si>
  <si>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</si>
  <si>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</si>
  <si>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</si>
  <si>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</si>
  <si>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</si>
  <si>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</si>
  <si>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</si>
  <si>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</si>
  <si>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</si>
  <si>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</si>
  <si>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</si>
  <si>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</si>
  <si>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</si>
  <si>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</si>
  <si>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</si>
  <si>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</si>
  <si>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</si>
  <si>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</si>
  <si>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</si>
  <si>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</si>
  <si>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</si>
  <si>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</si>
  <si>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</si>
  <si>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</si>
  <si>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</si>
  <si>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</si>
  <si>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</si>
  <si>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</si>
  <si>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</si>
  <si>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</si>
  <si>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</si>
  <si>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</si>
  <si>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</si>
  <si>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</si>
  <si>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</si>
  <si>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</si>
  <si>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</si>
  <si>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</si>
  <si>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</si>
  <si>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</si>
  <si>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</si>
  <si>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</si>
  <si>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</si>
  <si>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</si>
  <si>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</si>
  <si>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</si>
  <si>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</si>
  <si>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</si>
  <si>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</si>
  <si>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</si>
  <si>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</si>
  <si>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</si>
  <si>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</si>
  <si>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</si>
  <si>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</si>
  <si>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</si>
  <si>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</si>
  <si>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</si>
  <si>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</si>
  <si>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</si>
  <si>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</si>
  <si>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</si>
  <si>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</si>
  <si>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</si>
  <si>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</si>
  <si>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</si>
  <si>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</si>
  <si>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</si>
  <si>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</si>
  <si>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</si>
  <si>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</si>
  <si>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</si>
  <si>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</si>
  <si>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</si>
  <si>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</si>
  <si>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</si>
  <si>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</si>
  <si>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</si>
  <si>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</si>
  <si>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</si>
  <si>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</si>
  <si>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</si>
  <si>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</si>
  <si>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</si>
  <si>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</si>
  <si>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</si>
  <si>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</si>
  <si>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</si>
  <si>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</si>
  <si>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</si>
  <si>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</si>
  <si>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</si>
  <si>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</si>
  <si>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</si>
  <si>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</si>
  <si>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</si>
  <si>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</si>
  <si>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</si>
  <si>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</si>
  <si>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</si>
  <si>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</si>
  <si>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</si>
  <si>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</si>
  <si>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</si>
  <si>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</si>
  <si>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</si>
  <si>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</si>
  <si>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</si>
  <si>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</si>
  <si>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</si>
  <si>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</si>
  <si>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</si>
  <si>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</si>
  <si>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</si>
  <si>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</si>
  <si>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</si>
  <si>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</si>
  <si>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</si>
  <si>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</si>
  <si>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</si>
  <si>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</si>
  <si>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</si>
  <si>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</si>
  <si>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</si>
  <si>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</si>
  <si>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</si>
  <si>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</si>
  <si>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</si>
  <si>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</si>
  <si>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</si>
  <si>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</si>
  <si>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</si>
  <si>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</si>
  <si>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</si>
  <si>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</si>
  <si>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</si>
  <si>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</si>
  <si>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</si>
  <si>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</si>
  <si>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</si>
  <si>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</si>
  <si>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</si>
  <si>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</si>
  <si>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</si>
  <si>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</si>
  <si>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</si>
  <si>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</si>
  <si>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</si>
  <si>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</si>
  <si>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</si>
  <si>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</si>
  <si>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</si>
  <si>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</si>
  <si>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</si>
  <si>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</si>
  <si>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</si>
  <si>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</si>
  <si>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</si>
  <si>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</si>
  <si>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</si>
  <si>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</si>
  <si>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</si>
  <si>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</si>
  <si>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</si>
  <si>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</si>
  <si>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</si>
  <si>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</si>
  <si>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</si>
  <si>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</si>
  <si>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</si>
  <si>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</si>
  <si>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</si>
  <si>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</si>
  <si>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</si>
  <si>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</si>
  <si>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</si>
  <si>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</si>
  <si>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</si>
  <si>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</si>
  <si>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</si>
  <si>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</si>
  <si>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</si>
  <si>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</si>
  <si>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</si>
  <si>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</si>
  <si>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</si>
  <si>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</si>
  <si>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</si>
  <si>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</si>
  <si>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</si>
  <si>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</si>
  <si>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</si>
  <si>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</si>
  <si>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</si>
  <si>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</si>
  <si>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</si>
  <si>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</si>
  <si>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</si>
  <si>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</si>
  <si>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</si>
  <si>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</si>
  <si>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</si>
  <si>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</si>
  <si>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</si>
  <si>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</si>
  <si>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</si>
  <si>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</si>
  <si>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</si>
  <si>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</si>
  <si>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</si>
  <si>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</si>
  <si>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</si>
  <si>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</si>
  <si>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</si>
  <si>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</si>
  <si>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</si>
  <si>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</si>
  <si>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</si>
  <si>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</si>
  <si>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</si>
  <si>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</si>
  <si>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</si>
  <si>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</si>
  <si>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</si>
  <si>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</si>
  <si>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</si>
  <si>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</si>
  <si>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</si>
  <si>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</si>
  <si>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</si>
  <si>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</si>
  <si>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</si>
  <si>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</si>
  <si>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</si>
  <si>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</si>
  <si>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</si>
  <si>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</si>
  <si>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</si>
  <si>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</si>
  <si>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</si>
  <si>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</si>
  <si>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</si>
  <si>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</si>
  <si>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</si>
  <si>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</si>
  <si>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</si>
  <si>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</si>
  <si>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</si>
  <si>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</si>
  <si>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</si>
  <si>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</si>
  <si>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</si>
  <si>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</si>
  <si>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</si>
  <si>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</si>
  <si>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</si>
  <si>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</si>
  <si>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</si>
  <si>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</si>
  <si>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</si>
  <si>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</si>
  <si>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</si>
  <si>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</si>
  <si>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</si>
  <si>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</si>
  <si>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</si>
  <si>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</si>
  <si>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</si>
  <si>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</si>
  <si>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</si>
  <si>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</si>
  <si>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</si>
  <si>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</si>
  <si>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</si>
  <si>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</si>
  <si>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</si>
  <si>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</si>
  <si>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</si>
  <si>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</si>
  <si>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</si>
  <si>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</si>
  <si>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</si>
  <si>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</si>
  <si>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</si>
  <si>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</si>
  <si>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</si>
  <si>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</si>
  <si>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</si>
  <si>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</si>
  <si>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</si>
  <si>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</si>
  <si>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</si>
  <si>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</si>
  <si>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</si>
  <si>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</si>
  <si>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</si>
  <si>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</si>
  <si>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</si>
  <si>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</si>
  <si>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</si>
  <si>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</si>
  <si>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</si>
  <si>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</si>
  <si>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</si>
  <si>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</si>
  <si>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</si>
  <si>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</si>
  <si>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</si>
  <si>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</si>
  <si>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</si>
  <si>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</si>
  <si>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</si>
  <si>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</si>
  <si>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</si>
  <si>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</si>
  <si>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</si>
  <si>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</si>
  <si>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</si>
  <si>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</si>
  <si>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</si>
  <si>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</si>
  <si>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</si>
  <si>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</si>
  <si>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</si>
  <si>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</si>
  <si>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</si>
  <si>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</si>
  <si>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</si>
  <si>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</si>
  <si>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</si>
  <si>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</si>
  <si>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</si>
  <si>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</si>
  <si>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</si>
  <si>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</si>
  <si>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</si>
  <si>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</si>
  <si>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</si>
  <si>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</si>
  <si>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</si>
  <si>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</si>
  <si>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</si>
  <si>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</si>
  <si>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</si>
  <si>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</si>
  <si>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</si>
  <si>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</si>
  <si>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</si>
  <si>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</si>
  <si>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</si>
  <si>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</si>
  <si>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</si>
  <si>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</si>
  <si>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</si>
  <si>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</si>
  <si>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</si>
  <si>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</si>
  <si>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</si>
  <si>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</si>
  <si>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</si>
  <si>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</si>
  <si>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</si>
  <si>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</si>
  <si>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</si>
  <si>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</si>
  <si>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</si>
  <si>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</si>
  <si>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</si>
  <si>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</si>
  <si>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</si>
  <si>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</si>
  <si>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</si>
  <si>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</si>
  <si>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</si>
  <si>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</si>
  <si>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</si>
  <si>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</si>
  <si>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</si>
  <si>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</si>
  <si>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</si>
  <si>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</si>
  <si>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</si>
  <si>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</si>
  <si>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</si>
  <si>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</si>
  <si>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</si>
  <si>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</si>
  <si>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</si>
  <si>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</si>
  <si>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</si>
  <si>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</si>
  <si>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</si>
  <si>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</si>
  <si>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</si>
  <si>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</si>
  <si>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</si>
  <si>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</si>
  <si>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</si>
  <si>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</si>
  <si>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</si>
  <si>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</si>
  <si>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</si>
  <si>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</si>
  <si>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</si>
  <si>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</si>
  <si>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</si>
  <si>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</si>
  <si>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</si>
  <si>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</si>
  <si>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</si>
  <si>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</si>
  <si>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</si>
  <si>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</si>
  <si>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</si>
  <si>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</si>
  <si>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</si>
  <si>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</si>
  <si>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</si>
  <si>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</si>
  <si>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</si>
  <si>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</si>
  <si>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</si>
  <si>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</si>
  <si>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</si>
  <si>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</si>
  <si>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</si>
  <si>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</si>
  <si>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</si>
  <si>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</si>
  <si>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</si>
  <si>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</si>
  <si>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</si>
  <si>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</si>
  <si>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</si>
  <si>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</si>
  <si>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</si>
  <si>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</si>
  <si>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</si>
  <si>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</si>
  <si>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</si>
  <si>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</si>
  <si>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</si>
  <si>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</si>
  <si>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</si>
  <si>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</si>
  <si>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</si>
  <si>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</si>
  <si>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</si>
  <si>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</si>
  <si>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</si>
  <si>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</si>
  <si>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</si>
  <si>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</si>
  <si>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</si>
  <si>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</si>
  <si>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</si>
  <si>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</si>
  <si>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</si>
  <si>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</si>
  <si>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</si>
  <si>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</si>
  <si>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</si>
  <si>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</si>
  <si>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</si>
  <si>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</si>
  <si>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</si>
  <si>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</si>
  <si>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</si>
  <si>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</si>
  <si>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</si>
  <si>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</si>
  <si>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</si>
  <si>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</si>
  <si>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</si>
  <si>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</si>
  <si>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</si>
  <si>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</si>
  <si>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</si>
  <si>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</si>
  <si>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</si>
  <si>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</si>
  <si>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</si>
  <si>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</si>
  <si>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</si>
  <si>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</si>
  <si>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</si>
  <si>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</si>
  <si>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</si>
  <si>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</si>
  <si>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</si>
  <si>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</si>
  <si>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</si>
  <si>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</si>
  <si>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</si>
  <si>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</si>
  <si>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</si>
  <si>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</si>
  <si>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</si>
  <si>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</si>
  <si>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</si>
  <si>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</si>
  <si>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</si>
  <si>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</si>
  <si>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</si>
  <si>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</si>
  <si>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</si>
  <si>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</si>
  <si>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</si>
  <si>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</si>
  <si>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</si>
  <si>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</si>
  <si>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</si>
  <si>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</si>
  <si>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</si>
  <si>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</si>
  <si>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</si>
  <si>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</si>
  <si>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</si>
  <si>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</si>
  <si>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</si>
  <si>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</si>
  <si>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</si>
  <si>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</si>
  <si>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</si>
  <si>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</si>
  <si>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</si>
  <si>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</si>
  <si>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</si>
  <si>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</si>
  <si>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</si>
  <si>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</si>
  <si>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</si>
  <si>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</si>
  <si>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</si>
  <si>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</si>
  <si>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</si>
  <si>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</si>
  <si>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</si>
  <si>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</si>
  <si>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</si>
  <si>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</si>
  <si>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</si>
  <si>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</si>
  <si>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</si>
  <si>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</si>
  <si>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</si>
  <si>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</si>
  <si>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</si>
  <si>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</si>
  <si>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</si>
  <si>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</si>
  <si>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</si>
  <si>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</si>
  <si>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</si>
  <si>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</si>
  <si>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</si>
  <si>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</si>
  <si>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</si>
  <si>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</si>
  <si>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</si>
  <si>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</si>
  <si>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</si>
  <si>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</si>
  <si>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</si>
  <si>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</si>
  <si>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</si>
  <si>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</si>
  <si>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</si>
  <si>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</si>
  <si>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</si>
  <si>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</si>
  <si>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</si>
  <si>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</si>
  <si>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</si>
  <si>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</si>
  <si>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</si>
  <si>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</si>
  <si>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</si>
  <si>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</si>
  <si>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</si>
  <si>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</si>
  <si>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</si>
  <si>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</si>
  <si>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</si>
  <si>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</si>
  <si>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</si>
  <si>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</si>
  <si>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</si>
  <si>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</si>
  <si>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</si>
  <si>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</si>
  <si>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</si>
  <si>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</si>
  <si>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</si>
  <si>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</si>
  <si>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</si>
  <si>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</si>
  <si>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</si>
  <si>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</si>
  <si>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</si>
  <si>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</si>
  <si>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</si>
  <si>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</si>
  <si>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</si>
  <si>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</si>
  <si>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</si>
  <si>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</si>
  <si>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</si>
  <si>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</si>
  <si>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</si>
  <si>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</si>
  <si>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</si>
  <si>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</si>
  <si>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</si>
  <si>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</si>
  <si>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</si>
  <si>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</si>
  <si>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</si>
  <si>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</si>
  <si>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</si>
  <si>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</si>
  <si>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</si>
  <si>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</si>
  <si>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</si>
  <si>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</si>
  <si>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</si>
  <si>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</si>
  <si>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</si>
  <si>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</si>
  <si>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</si>
  <si>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</si>
  <si>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</si>
  <si>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</si>
  <si>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</si>
  <si>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</si>
  <si>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</si>
  <si>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</si>
  <si>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</si>
  <si>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</si>
  <si>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</si>
  <si>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</si>
  <si>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</si>
  <si>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</si>
  <si>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</si>
  <si>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</si>
  <si>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</si>
  <si>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</si>
  <si>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</si>
  <si>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</si>
  <si>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</si>
  <si>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</si>
  <si>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</si>
  <si>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</si>
  <si>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</si>
  <si>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</si>
  <si>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</si>
  <si>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</si>
  <si>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</si>
  <si>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</si>
  <si>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</si>
  <si>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</si>
  <si>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</si>
  <si>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</si>
  <si>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</si>
  <si>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</si>
  <si>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</si>
  <si>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</si>
  <si>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</si>
  <si>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</si>
  <si>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</si>
  <si>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</si>
  <si>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</si>
  <si>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</si>
  <si>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</si>
  <si>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</si>
  <si>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</si>
  <si>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</si>
  <si>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</si>
  <si>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</si>
  <si>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</si>
  <si>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</si>
  <si>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</si>
  <si>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</si>
  <si>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</si>
  <si>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</si>
  <si>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</si>
  <si>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</si>
  <si>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</si>
  <si>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</si>
  <si>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</si>
  <si>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</si>
  <si>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</si>
  <si>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</si>
  <si>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</si>
  <si>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</si>
  <si>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</si>
  <si>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</si>
  <si>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</si>
  <si>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</si>
  <si>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</si>
  <si>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</si>
  <si>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</si>
  <si>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</si>
  <si>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</si>
  <si>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</si>
  <si>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</si>
  <si>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</si>
  <si>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</si>
  <si>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</si>
  <si>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</si>
  <si>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</si>
  <si>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</si>
  <si>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</si>
  <si>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</si>
  <si>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</si>
  <si>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</si>
  <si>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</si>
  <si>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</si>
  <si>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</si>
  <si>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</si>
  <si>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</si>
  <si>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</si>
  <si>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</si>
  <si>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</si>
  <si>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</si>
  <si>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</si>
  <si>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</si>
  <si>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</si>
  <si>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</si>
  <si>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</si>
  <si>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</si>
  <si>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</si>
  <si>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</si>
  <si>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</si>
  <si>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</si>
  <si>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</si>
  <si>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</si>
  <si>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</si>
  <si>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</si>
  <si>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</si>
  <si>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</si>
  <si>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</si>
  <si>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</si>
  <si>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</si>
  <si>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</si>
  <si>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</si>
  <si>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</si>
  <si>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</si>
  <si>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</si>
  <si>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</si>
  <si>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</si>
  <si>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</si>
  <si>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</si>
  <si>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</si>
  <si>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</si>
  <si>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</si>
  <si>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</si>
  <si>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</si>
  <si>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</si>
  <si>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</si>
  <si>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</si>
  <si>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</si>
  <si>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</si>
  <si>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</si>
  <si>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</si>
  <si>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</si>
  <si>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</si>
  <si>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</si>
  <si>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</si>
  <si>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</si>
  <si>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</si>
  <si>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</si>
  <si>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</si>
  <si>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</si>
  <si>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</si>
  <si>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</si>
  <si>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</si>
  <si>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</si>
  <si>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</si>
  <si>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</si>
  <si>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</si>
  <si>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</si>
  <si>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</si>
  <si>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</si>
  <si>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</si>
  <si>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</si>
  <si>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</si>
  <si>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</si>
  <si>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</si>
  <si>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</si>
  <si>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</si>
  <si>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</si>
  <si>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</si>
  <si>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</si>
  <si>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</si>
  <si>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</si>
  <si>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</si>
  <si>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</si>
  <si>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</si>
  <si>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</si>
  <si>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</si>
  <si>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</si>
  <si>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</si>
  <si>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</si>
  <si>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</si>
  <si>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</si>
  <si>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</si>
  <si>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</si>
  <si>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</si>
  <si>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</si>
  <si>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</si>
  <si>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</si>
  <si>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</si>
  <si>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</si>
  <si>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</si>
  <si>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</si>
  <si>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</si>
  <si>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</si>
  <si>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</si>
  <si>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</si>
  <si>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</si>
  <si>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</si>
  <si>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</si>
  <si>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</si>
  <si>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</si>
  <si>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</si>
  <si>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</si>
  <si>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</si>
  <si>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</si>
  <si>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</si>
  <si>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</si>
  <si>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</si>
  <si>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</si>
  <si>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</si>
  <si>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</si>
  <si>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</si>
  <si>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</si>
  <si>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</si>
  <si>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</si>
  <si>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</si>
  <si>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</si>
  <si>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</si>
  <si>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</si>
  <si>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</si>
  <si>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</si>
  <si>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</si>
  <si>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</si>
  <si>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</si>
  <si>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</si>
  <si>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</si>
  <si>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</si>
  <si>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</si>
  <si>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</si>
  <si>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</si>
  <si>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</si>
  <si>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</si>
  <si>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</si>
  <si>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</si>
  <si>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</si>
  <si>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</si>
  <si>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</si>
  <si>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</si>
  <si>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</si>
  <si>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</si>
  <si>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</si>
  <si>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</si>
  <si>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</si>
  <si>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</si>
  <si>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</si>
  <si>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</si>
  <si>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</si>
  <si>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</si>
  <si>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</si>
  <si>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</si>
  <si>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</si>
  <si>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</si>
  <si>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</si>
  <si>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</si>
  <si>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</si>
  <si>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</si>
  <si>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</si>
  <si>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</si>
  <si>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</si>
  <si>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</si>
  <si>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</si>
  <si>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</si>
  <si>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</si>
  <si>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</si>
  <si>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</si>
  <si>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</si>
  <si>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</si>
  <si>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</si>
  <si>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</si>
  <si>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</si>
  <si>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</si>
  <si>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</si>
  <si>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</si>
  <si>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</si>
  <si>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</si>
  <si>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</si>
  <si>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</si>
  <si>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</si>
  <si>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</si>
  <si>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</si>
  <si>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</si>
  <si>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</si>
  <si>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</si>
  <si>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</si>
  <si>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</si>
  <si>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</si>
  <si>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</si>
  <si>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</si>
  <si>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</si>
  <si>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</si>
  <si>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</si>
  <si>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</si>
  <si>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</si>
  <si>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</si>
  <si>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</si>
  <si>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</si>
  <si>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</si>
  <si>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</si>
  <si>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</si>
  <si>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</si>
  <si>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</si>
  <si>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</si>
  <si>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</si>
  <si>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</si>
  <si>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</si>
  <si>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</si>
  <si>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</si>
  <si>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</si>
  <si>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</si>
  <si>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</si>
  <si>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</si>
  <si>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</si>
  <si>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</si>
  <si>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</si>
  <si>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</si>
  <si>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</si>
  <si>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</si>
  <si>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</si>
  <si>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</si>
  <si>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</si>
  <si>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</si>
  <si>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</si>
  <si>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</si>
  <si>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</si>
  <si>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</si>
  <si>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</si>
  <si>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</si>
  <si>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</si>
  <si>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</si>
  <si>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</si>
  <si>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</si>
  <si>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</si>
  <si>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</si>
  <si>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</si>
  <si>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</si>
  <si>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</si>
  <si>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</si>
  <si>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</si>
  <si>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</si>
  <si>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</si>
  <si>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</si>
  <si>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</si>
  <si>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</si>
  <si>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</si>
  <si>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</si>
  <si>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</si>
  <si>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</si>
  <si>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</si>
  <si>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</si>
  <si>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</si>
  <si>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</si>
  <si>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</si>
  <si>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</si>
  <si>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</si>
  <si>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</si>
  <si>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</si>
  <si>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</si>
  <si>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</si>
  <si>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</si>
  <si>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</si>
  <si>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</si>
  <si>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</si>
  <si>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</si>
  <si>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</si>
  <si>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</si>
  <si>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</si>
  <si>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</si>
  <si>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</si>
  <si>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</si>
  <si>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</si>
  <si>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</si>
  <si>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</si>
  <si>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</si>
  <si>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</si>
  <si>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</si>
  <si>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</si>
  <si>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</si>
  <si>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</si>
  <si>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</si>
  <si>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</si>
  <si>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</si>
  <si>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</si>
  <si>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</si>
  <si>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</si>
  <si>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</si>
  <si>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</si>
  <si>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</si>
  <si>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</si>
  <si>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</si>
  <si>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</si>
  <si>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</si>
  <si>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</si>
  <si>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</si>
  <si>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</si>
  <si>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</si>
  <si>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</si>
  <si>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</si>
  <si>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</si>
  <si>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</si>
  <si>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</si>
  <si>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</si>
  <si>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</si>
  <si>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</si>
  <si>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</si>
  <si>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</si>
  <si>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</si>
  <si>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</si>
  <si>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</si>
  <si>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</si>
  <si>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</si>
  <si>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</si>
  <si>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</si>
  <si>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</si>
  <si>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</si>
  <si>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</si>
  <si>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PCM-20251001-00001543</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</si>
  <si>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</si>
  <si>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</si>
  <si>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</si>
  <si>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</si>
  <si>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</si>
  <si>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</si>
  <si>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</si>
  <si>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</si>
  <si>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</si>
  <si>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</si>
  <si>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</si>
  <si>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</si>
  <si>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</si>
  <si>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</si>
  <si>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</si>
  <si>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</si>
  <si>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</si>
  <si>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</si>
  <si>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</si>
  <si>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</si>
  <si>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</si>
  <si>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</si>
  <si>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</si>
  <si>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</si>
  <si>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</si>
  <si>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</si>
  <si>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</si>
  <si>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</si>
  <si>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</si>
  <si>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</si>
  <si>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</si>
  <si>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</si>
  <si>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</si>
  <si>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</si>
  <si>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</si>
  <si>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</si>
  <si>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</si>
  <si>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</si>
  <si>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</si>
  <si>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</si>
  <si>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</si>
  <si>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</si>
  <si>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</si>
  <si>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</si>
  <si>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</si>
  <si>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</si>
  <si>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</si>
  <si>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</si>
  <si>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</si>
  <si>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</si>
  <si>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</si>
  <si>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</si>
  <si>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</si>
  <si>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</si>
  <si>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</si>
  <si>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</si>
  <si>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</si>
  <si>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</si>
  <si>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</si>
  <si>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</si>
  <si>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</si>
  <si>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</si>
  <si>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</si>
  <si>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</si>
  <si>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</si>
  <si>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</si>
  <si>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</si>
  <si>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</si>
  <si>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</si>
  <si>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</si>
  <si>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</si>
  <si>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</si>
  <si>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</si>
  <si>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</si>
  <si>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</si>
  <si>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</si>
  <si>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</si>
  <si>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</si>
  <si>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</si>
  <si>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</si>
  <si>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</si>
  <si>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</si>
  <si>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</si>
  <si>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</si>
  <si>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</si>
  <si>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</si>
  <si>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</si>
  <si>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</si>
  <si>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NO PCM </t>
  </si>
  <si>
    <t xml:space="preserve"> 5G fallaping down  due to DOOR open- AC faulty </t>
  </si>
  <si>
    <t xml:space="preserve">PCM-20251001-00001239
</t>
  </si>
  <si>
    <t xml:space="preserve">at SITE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</si>
  <si>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</si>
  <si>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</si>
  <si>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</si>
  <si>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</si>
  <si>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</si>
  <si>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</si>
  <si>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</si>
  <si>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</si>
  <si>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</si>
  <si>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PCM-20251001-00001397</t>
  </si>
  <si>
    <t>EM Team on the way ETA: 40 Mins</t>
  </si>
  <si>
    <t>PCM-20250929-00001062</t>
  </si>
  <si>
    <t>Minor</t>
  </si>
  <si>
    <t>Cell down due to obsolete module shortage ( issue esclated to LATIS team and waiting their support to arrange modules)</t>
  </si>
  <si>
    <t>PCM-20250926-00001863</t>
  </si>
  <si>
    <t>PCM-20250927-00000195</t>
  </si>
  <si>
    <t>PCM-20251001-00001331</t>
  </si>
  <si>
    <t>ETA 80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</si>
</sst>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9" fillId="9" borderId="11" xfId="0"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6">
    <sortCondition ref="H1:H7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 totalsRowShown="0" headerRowDxfId="157" dataDxfId="156" headerRowBorderDxfId="154" tableBorderDxfId="155" totalsRowBorderDxfId="153">
  <autoFilter ref="A1:CJ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9" totalsRowShown="0" headerRowDxfId="31" dataDxfId="30" headerRowBorderDxfId="28" tableBorderDxfId="29">
  <autoFilter ref="A1:L2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1" totalsRowShown="0" headerRowDxfId="15" dataDxfId="14" headerRowBorderDxfId="12" tableBorderDxfId="13">
  <autoFilter ref="A1:L3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6"/>
  <sheetViews>
    <sheetView workbookViewId="0">
      <selection activeCell="D5" sqref="D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268.71673842592281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15.095754629626754</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3</v>
      </c>
      <c r="D4" s="64" t="s">
        <v>14339</v>
      </c>
      <c r="E4" s="65" t="s">
        <v>38964</v>
      </c>
      <c r="F4" s="66">
        <v>45931.658865740741</v>
      </c>
      <c r="G4" s="67">
        <f ca="1">IFERROR(NOW()-F4,"")</f>
        <v>6.2986111079226248E-3</v>
      </c>
      <c r="H4" s="66">
        <v>45931.652615740742</v>
      </c>
      <c r="I4" s="73" t="str">
        <f>IFERROR(VLOOKUP(D4,DB!A:F,6,0),"")</f>
        <v>Generator-DG</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45931.665164351849</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45931.665164351849</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45931.665164351849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45931.665164351849</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45931.665164351849</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45931.665164351849</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45931.665164351849</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45931.665164351849</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45931.665164351849</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45931.665164351849</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45931.665164351849</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45931.665164351849</v>
      </c>
      <c r="H16" s="66"/>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45931.665164351849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45931.665164351849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45931.665164351849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45931.665164351849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45931.665164351849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45931.665164351849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45931.665164351849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45931.665164351849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45931.665164351849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45931.665164351849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45931.665164351849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45931.665164351849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45931.665164351849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45931.665164351849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45931.665164351849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45931.665164351849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45931.665164351849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45931.665164351849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45931.665164351849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45931.665164351849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45931.665164351849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45931.665164351849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45931.665164351849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45931.665164351849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45931.665164351849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45931.665164351849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45931.665164351849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45931.665164351849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45931.665164351849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45931.665164351849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45931.665164351849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45931.665164351849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45931.665164351849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45931.665164351849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45931.665164351849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45931.665164351849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45931.665164351849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45931.665164351849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45931.665164351849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45931.665164351849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45931.665164351849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45931.665164351849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45931.665164351849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45931.665164351849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45931.665164351849</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45931.665164351849</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45931.665164351849</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45931.665164351849</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45931.665164351849</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45931.665164351849</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45931.665164351849</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45931.665164351849</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45931.665164351849</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45931.665164351849</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45931.665164351849</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45931.665164351849</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45931.665164351849</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45931.665164351849</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45931.665164351849</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45931.665164351849</v>
      </c>
      <c r="H76" s="68"/>
      <c r="I76" s="73" t="str">
        <f>IFERROR(VLOOKUP(D76,DB!A:F,6,0),"")</f>
        <v/>
      </c>
      <c r="J76" s="73" t="str">
        <f>IFERROR(VLOOKUP(D76,DB!A:G,7,0),"")</f>
        <v/>
      </c>
      <c r="K76" s="69"/>
      <c r="L76" s="70" t="str">
        <f>IFERROR(VLOOKUP(D76,DB!A:I,9,0),"")</f>
        <v/>
      </c>
    </row>
  </sheetData>
  <customSheetViews>
    <customSheetView guid="{F6042A99-DD27-4453-835D-0834D95730CC}" filter="1" showAutoFilter="1">
      <pageMargins left="0" right="0" top="0" bottom="0" header="0" footer="0"/>
      <autoFilter ref="B1:M1" xr:uid="{ED078BCB-76C4-4E0D-A103-118B068AD78D}"/>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240.01338194443815</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124.93808101851755</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106.66532638888748</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8.4395972222191631</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18176</v>
      </c>
      <c r="E7" s="131" t="s">
        <v>38964</v>
      </c>
      <c r="F7" s="132"/>
      <c r="G7" s="133">
        <f ca="1">IFERROR(NOW()-F7,"-")</f>
        <v>45931.665164351849</v>
      </c>
      <c r="H7" s="132">
        <v>45931.53769675926</v>
      </c>
      <c r="I7" s="18" t="str">
        <f>IFERROR(VLOOKUP(D7,DB!A:F,6,0),"")</f>
        <v>SCECO</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39060</v>
      </c>
      <c r="B8" s="18" t="str">
        <f>IFERROR(VLOOKUP(D8,DB!A:K,11,0),"")</f>
        <v>R2</v>
      </c>
      <c r="C8" s="18">
        <v>2</v>
      </c>
      <c r="D8" s="18" t="s">
        <v>26682</v>
      </c>
      <c r="E8" s="131" t="s">
        <v>38967</v>
      </c>
      <c r="F8" s="132">
        <v>45931.557118055556</v>
      </c>
      <c r="G8" s="133">
        <f ca="1">IFERROR(NOW()-F8,"-")</f>
        <v>0.10804629629274132</v>
      </c>
      <c r="H8" s="146">
        <v>45931.552037037036</v>
      </c>
      <c r="I8" s="18" t="str">
        <f>IFERROR(VLOOKUP(D8,DB!A:F,6,0),"")</f>
        <v>Generator-SG</v>
      </c>
      <c r="J8" s="18" t="str">
        <f>IFERROR(VLOOKUP(D8,DB!A:G,7,0),"")</f>
        <v>Dead</v>
      </c>
      <c r="K8" s="19" t="s">
        <v>39061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45931.665164351849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45931.665164351849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45931.665164351849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45931.665164351849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sheetData>
  <dataValidations count="2">
    <dataValidation allowBlank="1" showInputMessage="1" showErrorMessage="1" sqref="E1" xr:uid="{4D935161-CDD3-4592-B877-3FB59C99E142}"/>
    <dataValidation type="list" allowBlank="1" showInputMessage="1" showErrorMessage="1" sqref="E3:E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45931.665164351849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45931.665164351849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45931.665164351849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45931.665164351849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45931.665164351849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45931.665164351849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45931.665164351849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45931.665164351849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45931.665164351849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45931.665164351849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45931.665164351849</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45931.665164351849</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45931.665164351849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45931.665164351849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45931.665164351849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45931.665164351849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45931.665164351849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45931.665164351849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45931.665164351849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45931.665164351849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45931.665164351849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45931.665164351849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45931.665164351849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45931.665164351849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45931.665164351849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45931.665164351849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45931.665164351849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45931.665164351849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45931.665164351849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45931.665164351849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45931.665164351849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45931.665164351849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45931.665164351849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45931.665164351849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45931.665164351849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45931.665164351849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45931.665164351849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45931.665164351849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45931.665164351849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45931.665164351849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45931.665164351849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45931.665164351849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45931.665164351849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45931.665164351849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45931.665164351849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45931.665164351849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45931.665164351849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45931.665164351849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45931.665164351849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45931.665164351849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45931.665164351849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45931.665164351849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45931.665164351849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45931.665164351849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45931.665164351849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45931.665164351849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45931.665164351849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45931.665164351849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45931.665164351849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45931.665164351849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45931.665164351849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45931.665164351849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45931.665164351849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45931.665164351849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45931.665164351849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45931.665164351849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45931.665164351849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45931.665164351849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45931.665164351849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45931.665164351849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45931.665164351849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45931.665164351849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45931.665164351849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45931.665164351849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45931.665164351849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45931.665164351849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45931.665164351849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45931.665164351849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45931.665164351849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45931.665164351849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45931.665164351849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45931.665164351849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45931.665164351849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45931.665164351849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45931.665164351849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45931.665164351849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45931.665164351849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45931.665164351849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45931.665164351849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45931.665164351849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45931.665164351849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45931.665164351849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45931.665164351849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45931.665164351849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45931.665164351849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45931.665164351849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45931.665164351849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45931.665164351849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45931.665164351849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45931.665164351849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45931.665164351849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45931.665164351849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45931.665164351849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45931.665164351849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45931.665164351849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45931.665164351849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45931.665164351849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45931.665164351849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45931.665164351849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45931.665164351849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45931.665164351849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45931.665164351849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45931.665164351849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45931.665164351849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45931.665164351849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45931.665164351849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45931.665164351849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45931.665164351849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45931.665164351849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45931.665164351849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45931.665164351849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45931.665164351849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45931.665164351849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45931.665164351849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45931.665164351849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45931.665164351849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45931.665164351849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45931.665164351849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45931.665164351849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45931.665164351849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45931.665164351849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45931.665164351849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45931.665164351849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45931.665164351849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45931.665164351849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45931.665164351849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45931.665164351849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45931.665164351849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45931.665164351849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45931.665164351849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45931.665164351849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45931.665164351849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45931.665164351849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45931.665164351849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45931.665164351849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45931.665164351849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45931.665164351849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45931.665164351849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45931.665164351849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45931.665164351849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45931.665164351849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45931.665164351849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45931.665164351849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45931.665164351849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45931.665164351849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45931.665164351849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45931.665164351849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45931.665164351849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45931.665164351849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45931.665164351849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45931.665164351849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45931.665164351849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45931.665164351849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45931.665164351849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45931.665164351849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45931.665164351849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45931.665164351849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45931.665164351849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45931.665164351849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45931.665164351849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45931.665164351849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45931.665164351849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45931.665164351849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45931.665164351849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45931.665164351849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45931.665164351849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45931.665164351849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45931.665164351849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45931.665164351849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45931.665164351849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45931.665164351849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45931.665164351849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45931.665164351849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45931.665164351849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45931.665164351849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45931.665164351849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45931.665164351849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45931.665164351849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45931.665164351849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45931.665164351849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45931.665164351849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45931.665164351849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45931.665164351849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45931.665164351849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45931.665164351849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45931.665164351849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45931.665164351849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45931.665164351849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45931.665164351849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45931.665164351849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45931.665164351849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45931.665164351849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45931.665164351849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45931.665164351849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45931.665164351849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45931.665164351849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45931.665164351849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45931.665164351849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45931.665164351849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45931.665164351849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45931.665164351849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45931.665164351849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45931.665164351849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45931.665164351849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45931.665164351849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45931.665164351849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45931.665164351849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45931.665164351849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45931.665164351849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45931.665164351849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45931.665164351849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45931.665164351849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45931.665164351849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45931.665164351849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45931.665164351849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45931.665164351849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45931.665164351849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45931.665164351849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45931.665164351849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45931.665164351849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45931.665164351849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45931.665164351849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45931.665164351849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45931.665164351849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45931.665164351849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45931.665164351849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45931.665164351849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45931.665164351849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45931.665164351849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45931.665164351849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45931.665164351849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45931.665164351849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45931.665164351849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45931.665164351849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45931.665164351849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45931.665164351849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45931.665164351849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45931.665164351849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45931.665164351849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45931.665164351849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45931.665164351849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45931.665164351849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45931.665164351849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45931.665164351849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45931.665164351849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45931.665164351849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45931.665164351849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45931.665164351849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45931.665164351849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45931.665164351849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45931.665164351849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45931.665164351849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45931.665164351849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45931.665164351849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45931.665164351849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45931.665164351849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45931.665164351849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45931.665164351849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45931.665164351849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45931.665164351849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45931.665164351849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45931.665164351849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45931.665164351849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45931.665164351849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45931.665164351849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45931.665164351849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45931.665164351849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45931.665164351849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45931.665164351849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45931.665164351849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45931.665164351849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45931.665164351849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45931.665164351849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45931.665164351849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45931.665164351849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45931.665164351849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45931.665164351849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45931.665164351849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45931.665164351849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45931.665164351849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45931.665164351849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45931.665164351849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45931.665164351849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45931.665164351849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45931.665164351849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45931.665164351849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45931.665164351849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45931.665164351849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45931.665164351849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45931.665164351849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45931.665164351849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45931.665164351849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45931.665164351849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45931.665164351849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45931.665164351849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45931.665164351849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45931.665164351849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45931.665164351849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45931.665164351849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45931.665164351849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45931.665164351849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45931.665164351849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45931.665164351849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45931.665164351849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45931.665164351849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45931.665164351849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45931.665164351849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45931.665164351849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45931.665164351849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45931.665164351849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45931.665164351849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45931.665164351849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45931.665164351849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45931.665164351849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45931.665164351849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45931.665164351849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45931.665164351849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45931.665164351849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45931.665164351849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45931.665164351849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45931.665164351849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45931.665164351849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45931.665164351849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45931.665164351849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45931.665164351849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45931.665164351849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45931.665164351849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45931.665164351849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45931.665164351849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45931.665164351849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45931.665164351849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45931.665164351849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45931.665164351849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45931.665164351849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45931.665164351849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45931.665164351849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45931.665164351849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45931.665164351849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45931.665164351849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45931.665164351849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45931.665164351849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45931.665164351849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45931.665164351849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45931.665164351849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45931.665164351849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45931.665164351849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45931.665164351849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45931.665164351849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45931.665164351849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45931.665164351849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45931.665164351849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45931.665164351849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45931.665164351849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45931.665164351849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45931.665164351849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45931.665164351849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45931.665164351849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45931.665164351849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45931.665164351849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45931.665164351849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45931.665164351849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45931.665164351849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45931.665164351849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45931.665164351849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45931.665164351849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45931.665164351849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45931.665164351849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45931.665164351849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45931.665164351849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45931.665164351849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45931.665164351849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45931.665164351849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45931.665164351849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45931.665164351849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45931.665164351849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45931.665164351849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45931.665164351849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45931.665164351849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45931.665164351849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45931.665164351849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45931.665164351849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45931.665164351849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45931.665164351849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45931.665164351849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45931.665164351849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45931.665164351849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45931.665164351849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45931.665164351849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45931.665164351849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45931.665164351849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45931.665164351849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45931.665164351849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45931.665164351849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45931.665164351849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45931.665164351849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45931.665164351849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45931.665164351849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45931.665164351849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45931.665164351849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45931.665164351849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45931.665164351849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45931.665164351849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45931.665164351849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45931.665164351849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45931.665164351849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45931.665164351849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45931.665164351849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45931.665164351849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45931.665164351849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45931.665164351849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45931.665164351849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45931.665164351849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45931.665164351849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45931.665164351849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45931.665164351849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45931.665164351849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45931.665164351849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45931.665164351849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45931.665164351849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45931.665164351849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45931.665164351849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45931.665164351849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45931.665164351849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45931.665164351849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45931.665164351849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45931.665164351849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45931.665164351849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45931.665164351849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45931.665164351849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45931.665164351849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45931.665164351849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45931.665164351849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45931.665164351849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45931.665164351849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45931.665164351849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45931.665164351849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45931.665164351849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45931.665164351849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45931.665164351849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45931.665164351849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45931.665164351849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45931.665164351849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45931.665164351849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45931.665164351849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45931.665164351849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45931.665164351849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45931.665164351849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45931.665164351849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45931.665164351849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45931.665164351849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45931.665164351849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45931.665164351849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45931.665164351849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45931.665164351849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45931.665164351849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45931.665164351849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45931.665164351849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45931.665164351849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45931.665164351849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45931.665164351849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45931.665164351849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45931.665164351849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45931.665164351849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45931.665164351849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45931.665164351849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45931.665164351849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45931.665164351849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45931.665164351849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45931.665164351849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45931.665164351849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45931.665164351849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45931.665164351849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45931.665164351849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45931.665164351849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45931.665164351849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45931.665164351849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45931.665164351849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45931.665164351849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45931.665164351849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45931.665164351849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45931.665164351849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45931.665164351849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45931.665164351849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45931.665164351849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45931.665164351849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45931.665164351849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45931.665164351849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45931.665164351849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45931.665164351849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45931.665164351849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45931.665164351849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45931.665164351849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45931.665164351849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45931.665164351849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45931.665164351849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45931.665164351849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45931.665164351849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45931.665164351849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45931.665164351849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45931.665164351849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45931.665164351849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45931.665164351849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45931.665164351849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45931.665164351849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45931.665164351849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45931.665164351849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45931.665164351849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45931.665164351849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45931.665164351849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45931.665164351849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45931.665164351849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45931.665164351849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45931.665164351849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45931.665164351849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45931.665164351849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45931.665164351849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45931.665164351849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45931.665164351849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45931.665164351849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45931.665164351849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45931.665164351849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45931.665164351849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45931.665164351849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45931.665164351849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45931.665164351849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45931.665164351849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45931.665164351849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45931.665164351849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45931.665164351849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45931.665164351849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45931.665164351849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45931.665164351849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45931.665164351849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45931.665164351849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45931.665164351849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45931.665164351849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45931.665164351849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45931.665164351849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45931.665164351849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45931.665164351849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45931.665164351849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45931.665164351849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45931.665164351849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45931.665164351849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45931.665164351849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45931.665164351849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45931.665164351849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45931.665164351849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45931.665164351849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45931.665164351849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45931.665164351849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45931.665164351849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45931.665164351849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45931.665164351849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45931.665164351849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45931.665164351849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45931.665164351849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45931.665164351849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45931.665164351849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45931.665164351849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45931.665164351849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45931.665164351849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45931.665164351849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45931.665164351849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45931.665164351849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45931.665164351849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45931.665164351849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45931.665164351849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45931.665164351849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45931.665164351849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45931.665164351849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45931.665164351849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45931.665164351849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45931.665164351849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45931.665164351849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45931.665164351849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45931.665164351849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45931.665164351849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45931.665164351849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45931.665164351849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45931.665164351849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45931.665164351849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45931.665164351849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45931.665164351849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45931.665164351849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45931.665164351849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45931.665164351849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45931.665164351849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45931.665164351849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45931.665164351849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45931.665164351849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45931.665164351849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45931.665164351849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45931.665164351849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45931.665164351849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45931.665164351849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45931.665164351849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45931.665164351849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45931.665164351849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45931.665164351849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45931.665164351849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45931.665164351849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45931.665164351849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45931.665164351849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45931.665164351849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45931.665164351849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45931.665164351849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45931.665164351849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45931.665164351849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45931.665164351849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45931.665164351849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45931.665164351849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45931.665164351849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45931.665164351849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45931.665164351849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45931.665164351849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45931.665164351849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45931.665164351849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45931.665164351849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45931.665164351849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45931.665164351849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45931.665164351849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45931.665164351849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45931.665164351849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45931.665164351849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45931.665164351849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45931.665164351849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45931.665164351849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45931.665164351849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45931.665164351849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45931.665164351849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45931.665164351849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45931.665164351849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45931.665164351849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45931.665164351849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45931.665164351849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45931.665164351849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45931.665164351849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45931.665164351849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45931.665164351849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45931.665164351849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45931.665164351849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45931.665164351849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45931.665164351849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45931.665164351849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45931.665164351849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45931.665164351849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45931.665164351849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45931.665164351849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45931.665164351849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45931.665164351849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45931.665164351849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45931.665164351849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45931.665164351849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45931.665164351849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45931.665164351849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45931.665164351849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45931.665164351849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45931.665164351849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45931.665164351849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45931.665164351849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45931.665164351849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45931.665164351849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45931.665164351849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45931.665164351849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45931.665164351849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45931.665164351849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45931.665164351849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45931.665164351849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45931.665164351849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45931.665164351849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45931.665164351849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45931.665164351849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45931.665164351849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45931.665164351849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45931.665164351849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45931.665164351849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45931.665164351849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45931.665164351849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45931.665164351849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45931.665164351849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45931.665164351849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45931.665164351849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45931.665164351849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45931.665164351849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45931.665164351849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45931.665164351849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45931.665164351849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45931.665164351849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45931.665164351849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45931.665164351849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45931.665164351849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45931.665164351849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45931.665164351849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45931.665164351849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45931.665164351849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45931.665164351849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45931.665164351849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45931.665164351849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45931.665164351849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45931.665164351849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45931.665164351849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45931.665164351849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45931.665164351849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45931.665164351849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45931.665164351849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45931.665164351849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45931.665164351849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45931.665164351849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45931.665164351849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45931.665164351849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45931.665164351849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45931.665164351849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45931.665164351849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45931.665164351849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45931.665164351849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45931.665164351849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45931.665164351849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45931.665164351849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45931.665164351849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45931.665164351849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45931.665164351849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45931.665164351849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45931.665164351849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45931.665164351849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45931.665164351849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45931.665164351849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45931.665164351849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45931.665164351849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45931.665164351849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45931.665164351849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45931.665164351849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45931.665164351849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45931.665164351849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45931.665164351849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45931.665164351849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45931.665164351849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45931.665164351849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45931.665164351849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45931.665164351849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45931.665164351849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45931.665164351849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45931.665164351849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45931.665164351849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45931.665164351849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45931.665164351849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45931.665164351849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45931.665164351849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45931.665164351849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45931.665164351849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45931.665164351849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45931.665164351849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45931.665164351849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45931.665164351849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45931.665164351849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45931.665164351849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45931.665164351849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45931.665164351849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45931.665164351849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45931.665164351849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45931.665164351849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45931.665164351849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45931.665164351849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45931.665164351849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45931.665164351849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45931.665164351849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45931.665164351849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45931.665164351849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45931.665164351849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45931.665164351849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45931.665164351849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45931.665164351849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45931.665164351849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45931.665164351849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45931.665164351849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45931.665164351849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45931.665164351849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45931.665164351849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45931.665164351849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45931.665164351849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45931.665164351849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45931.665164351849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45931.665164351849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45931.665164351849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45931.665164351849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45931.665164351849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45931.665164351849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45931.665164351849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45931.665164351849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45931.665164351849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45931.665164351849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45931.665164351849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45931.665164351849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45931.665164351849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45931.665164351849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45931.665164351849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45931.665164351849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45931.665164351849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45931.665164351849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45931.665164351849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45931.665164351849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45931.665164351849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45931.665164351849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45931.665164351849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45931.665164351849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45931.665164351849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45931.665164351849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45931.665164351849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45931.665164351849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45931.665164351849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45931.665164351849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45931.665164351849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45931.665164351849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45931.665164351849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45931.665164351849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45931.665164351849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45931.665164351849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45931.665164351849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45931.665164351849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45931.665164351849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45931.665164351849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45931.665164351849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45931.665164351849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45931.665164351849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45931.665164351849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45931.665164351849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45931.665164351849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45931.665164351849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45931.665164351849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45931.665164351849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45931.665164351849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45931.665164351849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45931.665164351849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45931.665164351849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45931.665164351849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45931.665164351849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45931.665164351849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45931.665164351849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45931.665164351849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45931.665164351849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45931.665164351849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45931.665164351849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45931.665164351849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45931.665164351849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45931.665164351849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45931.665164351849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45931.665164351849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45931.665164351849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45931.665164351849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45931.665164351849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45931.665164351849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45931.665164351849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45931.665164351849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45931.665164351849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45931.665164351849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45931.665164351849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45931.665164351849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45931.665164351849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45931.665164351849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45931.665164351849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45931.665164351849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45931.665164351849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45931.665164351849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45931.665164351849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45931.665164351849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45931.665164351849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45931.665164351849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45931.665164351849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45931.665164351849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45931.665164351849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45931.665164351849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45931.665164351849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45931.665164351849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45931.665164351849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45931.665164351849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45931.665164351849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45931.665164351849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45931.665164351849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45931.665164351849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45931.665164351849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45931.665164351849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45931.665164351849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45931.665164351849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45931.665164351849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45931.665164351849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45931.665164351849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45931.665164351849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45931.665164351849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45931.665164351849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45931.665164351849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45931.665164351849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45931.665164351849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45931.665164351849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45931.665164351849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45931.665164351849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45931.665164351849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45931.665164351849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45931.665164351849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45931.665164351849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45931.665164351849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45931.665164351849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45931.665164351849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45931.665164351849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45931.665164351849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45931.665164351849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45931.665164351849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45931.665164351849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45931.665164351849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45931.665164351849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45931.665164351849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45931.665164351849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45931.665164351849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45931.665164351849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45931.665164351849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45931.665164351849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45931.665164351849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45931.665164351849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45931.665164351849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45931.665164351849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45931.665164351849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45931.665164351849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45931.665164351849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45931.665164351849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45931.665164351849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45931.665164351849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45931.665164351849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45931.665164351849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45931.665164351849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45931.665164351849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45931.665164351849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45931.665164351849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45931.665164351849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45931.665164351849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45931.665164351849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45931.665164351849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45931.665164351849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45931.665164351849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45931.665164351849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45931.665164351849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45931.665164351849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45931.665164351849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45931.665164351849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45931.665164351849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45931.665164351849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45931.665164351849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45931.665164351849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45931.665164351849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45931.665164351849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45931.665164351849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45931.665164351849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45931.665164351849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45931.665164351849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45931.665164351849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45931.665164351849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45931.665164351849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45931.665164351849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45931.665164351849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45931.665164351849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45931.665164351849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45931.665164351849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45931.665164351849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45931.665164351849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45931.665164351849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45931.665164351849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45931.665164351849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45931.665164351849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45931.665164351849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45931.665164351849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45931.665164351849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45931.665164351849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45931.665164351849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45931.665164351849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45931.665164351849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45931.665164351849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45931.665164351849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45931.665164351849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45931.665164351849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45931.665164351849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45931.665164351849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45931.665164351849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45931.665164351849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45931.665164351849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45931.665164351849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45931.665164351849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45931.665164351849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45931.665164351849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45931.665164351849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45931.665164351849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45931.665164351849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45931.665164351849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45931.665164351849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45931.665164351849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45931.665164351849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45931.665164351849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45931.665164351849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45931.665164351849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45931.665164351849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45931.665164351849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45931.665164351849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45931.665164351849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45931.665164351849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45931.665164351849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45931.665164351849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45931.665164351849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45931.665164351849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45931.665164351849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45931.665164351849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45931.665164351849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45931.665164351849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45931.665164351849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45931.665164351849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45931.665164351849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45931.665164351849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45931.665164351849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45931.665164351849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45931.665164351849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45931.665164351849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45931.665164351849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45931.665164351849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45931.665164351849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45931.665164351849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45931.665164351849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45931.665164351849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45931.665164351849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45931.665164351849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45931.665164351849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45931.665164351849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45931.665164351849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45931.665164351849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45931.665164351849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45931.665164351849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45931.665164351849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45931.665164351849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45931.665164351849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45931.665164351849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45931.665164351849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45931.665164351849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45931.665164351849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45931.665164351849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45931.665164351849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45931.665164351849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45931.665164351849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45931.665164351849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45931.665164351849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45931.665164351849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45931.665164351849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45931.665164351849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45931.665164351849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45931.665164351849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45931.665164351849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45931.665164351849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45931.665164351849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45931.665164351849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45931.665164351849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45931.665164351849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45931.665164351849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45931.665164351849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45931.665164351849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45931.665164351849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45931.665164351849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45931.665164351849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45931.665164351849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45931.665164351849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45931.665164351849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45931.665164351849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45931.665164351849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45931.665164351849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45931.665164351849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45931.665164351849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45931.665164351849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45931.665164351849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45931.665164351849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45931.665164351849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45931.665164351849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45931.665164351849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45931.665164351849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45931.665164351849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45931.665164351849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45931.665164351849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45931.665164351849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45931.665164351849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45931.665164351849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45931.665164351849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45931.665164351849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45931.665164351849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45931.665164351849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45931.665164351849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45931.665164351849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45931.665164351849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45931.665164351849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45931.665164351849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45931.665164351849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45931.665164351849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45931.665164351849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45931.665164351849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45931.665164351849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45931.665164351849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45931.665164351849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45931.665164351849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45931.665164351849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45931.665164351849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45931.665164351849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45931.665164351849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45931.665164351849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45931.665164351849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45931.665164351849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45931.665164351849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45931.665164351849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45931.665164351849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45931.665164351849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45931.665164351849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45931.665164351849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45931.665164351849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45931.665164351849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45931.665164351849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45931.665164351849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45931.665164351849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45931.665164351849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45931.665164351849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45931.665164351849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45931.665164351849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45931.665164351849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45931.665164351849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45931.665164351849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45931.665164351849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45931.665164351849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45931.665164351849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45931.665164351849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45931.665164351849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45931.665164351849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45931.665164351849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45931.665164351849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45931.665164351849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45931.665164351849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45931.665164351849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45931.665164351849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45931.665164351849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45931.665164351849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45931.665164351849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45931.665164351849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45931.665164351849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45931.665164351849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45931.665164351849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45931.665164351849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45931.665164351849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45931.665164351849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45931.665164351849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45931.665164351849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45931.665164351849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45931.665164351849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45931.665164351849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45931.665164351849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45931.665164351849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45931.665164351849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45931.665164351849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45931.665164351849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45931.665164351849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45931.665164351849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45931.665164351849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45931.665164351849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45931.665164351849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45931.665164351849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45931.665164351849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45931.665164351849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45931.665164351849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45931.665164351849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45931.665164351849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45931.665164351849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45931.665164351849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45931.665164351849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45931.665164351849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45931.665164351849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45931.665164351849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45931.665164351849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45931.665164351849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45931.665164351849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45931.665164351849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45931.665164351849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45931.665164351849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45931.665164351849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45931.665164351849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45931.665164351849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45931.665164351849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45931.665164351849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45931.665164351849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45931.665164351849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45931.665164351849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45931.665164351849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45931.665164351849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45931.665164351849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45931.665164351849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45931.665164351849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45931.665164351849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45931.665164351849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45931.665164351849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45931.665164351849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45931.665164351849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45931.665164351849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45931.665164351849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45931.665164351849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45931.665164351849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45931.665164351849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45931.665164351849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45931.665164351849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45931.665164351849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45931.665164351849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45931.665164351849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45931.665164351849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45931.665164351849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45931.665164351849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45931.665164351849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45931.665164351849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45931.665164351849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45931.665164351849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45931.665164351849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45931.665164351849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45931.665164351849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45931.665164351849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45931.665164351849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45931.665164351849</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45931.665164351849</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45931.665164351849</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8" sqref="D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228.18444675925275</v>
      </c>
      <c r="H2" s="113">
        <v>45703.474768518521</v>
      </c>
      <c r="I2" s="110" t="str">
        <f>IFERROR(VLOOKUP(D2,DB!A:F,6,0),"")</f>
        <v>SCECO</v>
      </c>
      <c r="J2" s="110" t="str">
        <f>IFERROR(VLOOKUP(D2,DB!A:G,7,0),"")</f>
        <v>Dead</v>
      </c>
      <c r="K2" s="115" t="s">
        <v>39063</v>
      </c>
      <c r="L2" s="107" t="str">
        <f>IFERROR(VLOOKUP(D2,DB!A:I,9,0),"")</f>
        <v>Latis</v>
      </c>
    </row>
    <row r="3" spans="1:16" ht="15" customHeight="1">
      <c r="A3" s="110" t="s">
        <v>39064</v>
      </c>
      <c r="B3" s="110" t="str">
        <f>IFERROR(VLOOKUP(D3,DB!A:K,11,0),"")</f>
        <v>R4</v>
      </c>
      <c r="C3" s="111">
        <v>2</v>
      </c>
      <c r="D3" s="107" t="s">
        <v>39065</v>
      </c>
      <c r="E3" s="112" t="s">
        <v>38964</v>
      </c>
      <c r="F3" s="113">
        <v>45930.890277777777</v>
      </c>
      <c r="G3" s="114">
        <f ca="1">IFERROR(NOW()-F3,"")</f>
        <v>0.77488657407229766</v>
      </c>
      <c r="H3" s="113">
        <v>45930.847372685188</v>
      </c>
      <c r="I3" s="110" t="str">
        <f>IFERROR(VLOOKUP(D3,DB!A:F,6,0),"")</f>
        <v>SCECO</v>
      </c>
      <c r="J3" s="110" t="str">
        <f>IFERROR(VLOOKUP(D3,DB!A:G,7,0),"")</f>
        <v>In progress</v>
      </c>
      <c r="K3" s="115" t="s">
        <v>39066</v>
      </c>
      <c r="L3" s="107" t="str">
        <f>IFERROR(VLOOKUP(D3,DB!A:I,9,0),"")</f>
        <v>Latis</v>
      </c>
    </row>
    <row r="4" spans="1:16" ht="15" customHeight="1">
      <c r="A4" s="110"/>
      <c r="B4" s="110" t="str">
        <f>IFERROR(VLOOKUP(D4,DB!A:K,11,0),"")</f>
        <v/>
      </c>
      <c r="C4" s="111"/>
      <c r="D4" s="107"/>
      <c r="E4" s="112"/>
      <c r="F4" s="113"/>
      <c r="G4" s="114">
        <f ca="1">IFERROR(NOW()-F4,"")</f>
        <v>45931.665164351849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45931.665164351849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45931.665164351849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45931.665164351849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45931.665164351849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45931.665164351849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45931.665164351849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45931.665164351849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45931.665164351849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45931.665164351849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45931.665164351849</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45931.665164351849</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45931.665164351849</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45931.665164351849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45931.665164351849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45931.665164351849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45931.665164351849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45931.665164351849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45931.665164351849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45931.665164351849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45931.665164351849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45931.665164351849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45931.665164351849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45931.665164351849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45931.665164351849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45931.665164351849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45931.665164351849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45931.665164351849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45931.665164351849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45931.665164351849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45931.665164351849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45931.665164351849</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39.833104166660632</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5.4762870370323071</v>
      </c>
      <c r="H3" s="38">
        <v>45926.158159722225</v>
      </c>
      <c r="I3" s="37" t="str">
        <f>IFERROR(VLOOKUP(D3,DB!A:F,6,0),"")</f>
        <v>SCECO</v>
      </c>
      <c r="J3" s="37" t="str">
        <f>IFERROR(VLOOKUP(D3,DB!A:G,7,0),"")</f>
        <v>Good</v>
      </c>
      <c r="K3" s="37" t="s">
        <v>39070</v>
      </c>
      <c r="L3" s="37" t="str">
        <f>IFERROR(VLOOKUP(D3,DB!A:I,9,0),"")</f>
        <v>Latis</v>
      </c>
      <c r="M3" s="139"/>
    </row>
    <row r="4" spans="1:13" ht="15">
      <c r="A4" s="37" t="s">
        <v>39071</v>
      </c>
      <c r="B4" s="37" t="str">
        <f>IFERROR(VLOOKUP(D4,DB!A:K,11,0),"")</f>
        <v>R5</v>
      </c>
      <c r="C4" s="37">
        <v>1</v>
      </c>
      <c r="D4" s="140" t="s">
        <v>33604</v>
      </c>
      <c r="E4" s="37" t="s">
        <v>38967</v>
      </c>
      <c r="F4" s="38">
        <v>45931.624548611115</v>
      </c>
      <c r="G4" s="39">
        <f ca="1">IFERROR(NOW()-F4,"-")</f>
        <v>4.0615740734210704E-2</v>
      </c>
      <c r="H4" s="38">
        <v>45931.616215277776</v>
      </c>
      <c r="I4" s="37" t="str">
        <f>IFERROR(VLOOKUP(D4,DB!A:F,6,0),"")</f>
        <v>Generator-SG</v>
      </c>
      <c r="J4" s="37" t="str">
        <f>IFERROR(VLOOKUP(D4,DB!A:G,7,0),"")</f>
        <v>Vandalized</v>
      </c>
      <c r="K4" s="37" t="s">
        <v>39072</v>
      </c>
      <c r="L4" s="37" t="str">
        <f>IFERROR(VLOOKUP(D4,DB!A:I,9,0),"")</f>
        <v>Latis</v>
      </c>
      <c r="M4" s="139"/>
    </row>
    <row r="5" spans="1:13" ht="15">
      <c r="A5" s="37"/>
      <c r="B5" s="37" t="str">
        <f>IFERROR(VLOOKUP(D5,DB!A:K,11,0),"")</f>
        <v/>
      </c>
      <c r="C5" s="37"/>
      <c r="D5" s="37"/>
      <c r="E5" s="37"/>
      <c r="F5" s="38"/>
      <c r="G5" s="39">
        <f ca="1">IFERROR(NOW()-F5,"-")</f>
        <v>45931.665164351849</v>
      </c>
      <c r="H5" s="38"/>
      <c r="I5" s="37" t="str">
        <f>IFERROR(VLOOKUP(D5,DB!A:F,6,0),"")</f>
        <v/>
      </c>
      <c r="J5" s="37" t="str">
        <f>IFERROR(VLOOKUP(D5,DB!A:G,7,0),"")</f>
        <v/>
      </c>
      <c r="K5" s="37"/>
      <c r="L5" s="37" t="str">
        <f>IFERROR(VLOOKUP(D5,DB!A:I,9,0),"")</f>
        <v/>
      </c>
      <c r="M5" s="139"/>
    </row>
    <row r="6" spans="1:13" ht="15">
      <c r="A6" s="37"/>
      <c r="B6" s="37" t="str">
        <f>IFERROR(VLOOKUP(D6,DB!A:K,11,0),"")</f>
        <v/>
      </c>
      <c r="C6" s="37"/>
      <c r="D6" s="140"/>
      <c r="E6" s="37"/>
      <c r="F6" s="38"/>
      <c r="G6" s="39">
        <f ca="1">IFERROR(NOW()-F6,"-")</f>
        <v>45931.665164351849</v>
      </c>
      <c r="H6" s="38"/>
      <c r="I6" s="37" t="str">
        <f>IFERROR(VLOOKUP(D6,DB!A:F,6,0),"")</f>
        <v/>
      </c>
      <c r="J6" s="37" t="str">
        <f>IFERROR(VLOOKUP(D6,DB!A:G,7,0),"")</f>
        <v/>
      </c>
      <c r="K6" s="37"/>
      <c r="L6" s="37" t="str">
        <f>IFERROR(VLOOKUP(D6,DB!A:I,9,0),"")</f>
        <v/>
      </c>
      <c r="M6" s="139"/>
    </row>
    <row r="7" spans="1:13" ht="15">
      <c r="A7" s="37"/>
      <c r="B7" s="37" t="str">
        <f>IFERROR(VLOOKUP(D7,DB!A:K,11,0),"")</f>
        <v/>
      </c>
      <c r="C7" s="37"/>
      <c r="D7" s="140"/>
      <c r="E7" s="37"/>
      <c r="F7" s="38"/>
      <c r="G7" s="39">
        <f ca="1">IFERROR(NOW()-F7,"-")</f>
        <v>45931.665164351849</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45931.665164351849</v>
      </c>
      <c r="H8" s="38"/>
      <c r="I8" s="37" t="str">
        <f>IFERROR(VLOOKUP(D8,DB!A:F,6,0),"")</f>
        <v/>
      </c>
      <c r="J8" s="37" t="str">
        <f>IFERROR(VLOOKUP(D8,DB!A:G,7,0),"")</f>
        <v/>
      </c>
      <c r="K8" s="37"/>
      <c r="L8" s="37" t="str">
        <f>IFERROR(VLOOKUP(D8,DB!A:I,9,0),"")</f>
        <v/>
      </c>
      <c r="M8" s="139"/>
    </row>
    <row r="9" spans="1:13" ht="15">
      <c r="A9" s="37"/>
      <c r="B9" s="37" t="str">
        <f>IFERROR(VLOOKUP(D9,DB!A:K,11,0),"")</f>
        <v/>
      </c>
      <c r="C9" s="37"/>
      <c r="D9" s="143"/>
      <c r="E9" s="37"/>
      <c r="F9" s="38"/>
      <c r="G9" s="39">
        <f ca="1">IFERROR(NOW()-F9,"-")</f>
        <v>45931.665164351849</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45931.665164351849</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45931.665164351849</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0"/>
      <c r="E12" s="37"/>
      <c r="F12" s="38"/>
      <c r="G12" s="39">
        <f ca="1">IFERROR(NOW()-F12,"-")</f>
        <v>45931.665164351849</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45931.665164351849</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45931.665164351849</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45931.665164351849</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45931.665164351849</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45931.665164351849</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45931.665164351849</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45931.665164351849</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45931.665164351849</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45931.665164351849</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45931.665164351849</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45931.665164351849</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45931.665164351849</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45931.665164351849</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45931.665164351849</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45931.665164351849</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45931.665164351849</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45931.665164351849</v>
      </c>
      <c r="H29" s="38"/>
      <c r="I29" s="37" t="str">
        <f>IFERROR(VLOOKUP(D29,DB!A:F,6,0),"")</f>
        <v/>
      </c>
      <c r="J29" s="37" t="str">
        <f>IFERROR(VLOOKUP(D29,DB!A:G,7,0),"")</f>
        <v/>
      </c>
      <c r="K29" s="37"/>
      <c r="L29" s="37" t="str">
        <f>IFERROR(VLOOKUP(D29,DB!A:I,9,0),"")</f>
        <v/>
      </c>
      <c r="M29" s="139"/>
    </row>
    <row r="30" spans="1:13" ht="15">
      <c r="A30" s="92"/>
      <c r="B30" s="92" t="str">
        <f>IFERROR(VLOOKUP(D30,DB!A:K,11,0),"")</f>
        <v/>
      </c>
      <c r="C30" s="92"/>
      <c r="D30" s="92"/>
      <c r="E30" s="92"/>
      <c r="F30" s="134"/>
      <c r="G30" s="135">
        <f ca="1">IFERROR(NOW()-F30,"-")</f>
        <v>45931.665164351849</v>
      </c>
      <c r="H30" s="134"/>
      <c r="I30" s="92" t="str">
        <f>IFERROR(VLOOKUP(D30,DB!A:F,6,0),"")</f>
        <v/>
      </c>
      <c r="J30" s="92" t="str">
        <f>IFERROR(VLOOKUP(D30,DB!A:G,7,0),"")</f>
        <v/>
      </c>
      <c r="K30" s="92"/>
      <c r="L30" s="92" t="str">
        <f>IFERROR(VLOOKUP(D30,DB!A:I,9,0),"")</f>
        <v/>
      </c>
      <c r="M30" s="139"/>
    </row>
    <row r="31" spans="1:13" ht="15">
      <c r="A31" s="37"/>
      <c r="B31" s="37" t="str">
        <f>IFERROR(VLOOKUP(D31,DB!A:K,11,0),"")</f>
        <v/>
      </c>
      <c r="C31" s="37"/>
      <c r="D31" s="37"/>
      <c r="E31" s="37"/>
      <c r="F31" s="38"/>
      <c r="G31" s="39">
        <f ca="1">IFERROR(NOW()-F31,"-")</f>
        <v>45931.665164351849</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45931.665164351849</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45931.665164351849</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45931.665164351849</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45931.665164351849</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45931.665164351849</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45931.665164351849</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45931.665164351849</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45931.665164351849</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45931.665164351849</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45931.665164351849</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45931.665164351849</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45931.665164351849</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45931.665164351849</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45931.665164351849</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45931.665164351849</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45931.665164351849</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45931.665164351849</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45931.665164351849</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45931.665164351849</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45931.665164351849</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45931.665164351849</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45931.665164351849</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45931.665164351849</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45931.665164351849</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45931.665164351849</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45931.665164351849</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45931.665164351849</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45931.665164351849</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45931.665164351849</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45931.665164351849</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45931.665164351849</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45931.665164351849</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45931.665164351849</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45931.665164351849</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45931.665164351849</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45931.665164351849</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45931.665164351849</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45931.665164351849</v>
      </c>
      <c r="H69" s="38"/>
      <c r="I69" s="37" t="str">
        <f>IFERROR(VLOOKUP(D69,DB!A:F,6,0),"")</f>
        <v/>
      </c>
      <c r="J69" s="37" t="str">
        <f>IFERROR(VLOOKUP(D69,DB!A:G,7,0),"")</f>
        <v/>
      </c>
      <c r="K69" s="37"/>
      <c r="L69" s="37" t="str">
        <f>IFERROR(VLOOKUP(D69,DB!A:I,9,0),"")</f>
        <v/>
      </c>
      <c r="M69" s="139"/>
    </row>
    <row r="70" spans="1:13" ht="15">
      <c r="A70" s="92"/>
      <c r="B70" s="92" t="str">
        <f>IFERROR(VLOOKUP(D70,DB!A:K,11,0),"")</f>
        <v/>
      </c>
      <c r="C70" s="92"/>
      <c r="D70" s="92"/>
      <c r="E70" s="92"/>
      <c r="F70" s="134"/>
      <c r="G70" s="135">
        <f ca="1">IFERROR(NOW()-F70,"-")</f>
        <v>45931.665164351849</v>
      </c>
      <c r="H70" s="134"/>
      <c r="I70" s="92" t="str">
        <f>IFERROR(VLOOKUP(D70,DB!A:F,6,0),"")</f>
        <v/>
      </c>
      <c r="J70" s="92" t="str">
        <f>IFERROR(VLOOKUP(D70,DB!A:G,7,0),"")</f>
        <v/>
      </c>
      <c r="K70" s="92"/>
      <c r="L70" s="92" t="str">
        <f>IFERROR(VLOOKUP(D70,DB!A:I,9,0),"")</f>
        <v/>
      </c>
      <c r="M70" s="139"/>
    </row>
    <row r="71" spans="1:13" ht="15">
      <c r="A71" s="37"/>
      <c r="B71" s="37" t="str">
        <f>IFERROR(VLOOKUP(D71,DB!A:K,11,0),"")</f>
        <v/>
      </c>
      <c r="C71" s="37"/>
      <c r="D71" s="37"/>
      <c r="E71" s="37"/>
      <c r="F71" s="38"/>
      <c r="G71" s="39">
        <f ca="1">IFERROR(NOW()-F71,"-")</f>
        <v>45931.665164351849</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45931.665164351849</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45931.665164351849</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45931.665164351849</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45931.665164351849</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45931.665164351849</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45931.665164351849</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45931.665164351849</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45931.665164351849</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45931.665164351849</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45931.665164351849</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45931.665164351849</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45931.665164351849</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45931.665164351849</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45931.665164351849</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45931.665164351849</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45931.665164351849</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45931.665164351849</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45931.665164351849</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45931.665164351849</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45931.665164351849</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45931.665164351849</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45931.665164351849</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45931.665164351849</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45931.665164351849</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45931.665164351849</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45931.665164351849</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45931.665164351849</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45931.665164351849</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45931.665164351849</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45931.665164351849</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45931.665164351849</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45931.665164351849</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45931.665164351849</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45931.665164351849</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45931.665164351849</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45931.665164351849</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45931.665164351849</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45931.665164351849</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45931.665164351849</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45931.665164351849</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45931.665164351849</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45931.665164351849</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45931.665164351849</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45931.665164351849</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45931.665164351849</v>
      </c>
      <c r="H116" s="38"/>
      <c r="I116" s="37" t="str">
        <f>IFERROR(VLOOKUP(D116,DB!A:F,6,0),"")</f>
        <v/>
      </c>
      <c r="J116" s="37" t="str">
        <f>IFERROR(VLOOKUP(D116,DB!A:G,7,0),"")</f>
        <v/>
      </c>
      <c r="K116" s="37"/>
      <c r="L116" s="37" t="str">
        <f>IFERROR(VLOOKUP(D116,DB!A:I,9,0),"")</f>
        <v/>
      </c>
      <c r="M116" s="139"/>
    </row>
    <row r="117" spans="1:13" ht="15">
      <c r="A117" s="92"/>
      <c r="B117" s="92" t="str">
        <f>IFERROR(VLOOKUP(D117,DB!A:K,11,0),"")</f>
        <v/>
      </c>
      <c r="C117" s="92"/>
      <c r="D117" s="92"/>
      <c r="E117" s="92"/>
      <c r="F117" s="134"/>
      <c r="G117" s="135">
        <f ca="1">IFERROR(NOW()-F117,"-")</f>
        <v>45931.665164351849</v>
      </c>
      <c r="H117" s="134"/>
      <c r="I117" s="92" t="str">
        <f>IFERROR(VLOOKUP(D117,DB!A:F,6,0),"")</f>
        <v/>
      </c>
      <c r="J117" s="92" t="str">
        <f>IFERROR(VLOOKUP(D117,DB!A:G,7,0),"")</f>
        <v/>
      </c>
      <c r="K117" s="92"/>
      <c r="L117" s="92" t="str">
        <f>IFERROR(VLOOKUP(D117,DB!A:I,9,0),"")</f>
        <v/>
      </c>
      <c r="M117" s="139"/>
    </row>
    <row r="118" spans="1:13" ht="15">
      <c r="A118" s="92"/>
      <c r="B118" s="92" t="str">
        <f>IFERROR(VLOOKUP(D118,DB!A:K,11,0),"")</f>
        <v/>
      </c>
      <c r="C118" s="92"/>
      <c r="D118" s="92"/>
      <c r="E118" s="92"/>
      <c r="F118" s="134"/>
      <c r="G118" s="135">
        <f ca="1">IFERROR(NOW()-F118,"-")</f>
        <v>45931.665164351849</v>
      </c>
      <c r="H118" s="134"/>
      <c r="I118" s="92" t="str">
        <f>IFERROR(VLOOKUP(D118,DB!A:F,6,0),"")</f>
        <v/>
      </c>
      <c r="J118" s="92" t="str">
        <f>IFERROR(VLOOKUP(D118,DB!A:G,7,0),"")</f>
        <v/>
      </c>
      <c r="K118" s="92"/>
      <c r="L118" s="92" t="str">
        <f>IFERROR(VLOOKUP(D118,DB!A:I,9,0),"")</f>
        <v/>
      </c>
    </row>
    <row r="119" spans="1:13" ht="15">
      <c r="A119" s="37"/>
      <c r="B119" s="37" t="str">
        <f>IFERROR(VLOOKUP(D119,DB!A:K,11,0),"")</f>
        <v/>
      </c>
      <c r="C119" s="37"/>
      <c r="D119" s="37"/>
      <c r="E119" s="37"/>
      <c r="F119" s="38"/>
      <c r="G119" s="39">
        <f ca="1">IFERROR(NOW()-F119,"-")</f>
        <v>45931.665164351849</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45931.665164351849</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45931.665164351849</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45931.665164351849</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45931.665164351849</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45931.665164351849</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45931.665164351849</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45931.665164351849</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45931.665164351849</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45931.665164351849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45931.665164351849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45931.665164351849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45931.665164351849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45931.665164351849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45931.665164351849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45931.665164351849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45931.665164351849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45931.665164351849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45931.665164351849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45931.665164351849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45931.665164351849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45931.665164351849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45931.665164351849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45931.665164351849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45931.665164351849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45931.665164351849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45931.665164351849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45931.665164351849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45931.665164351849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45931.665164351849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45931.665164351849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45931.665164351849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45931.665164351849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45931.665164351849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45931.665164351849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45931.665164351849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45931.665164351849</v>
      </c>
      <c r="H155" s="38"/>
      <c r="I155" s="37" t="str">
        <f>IFERROR(VLOOKUP(D155,DB!A:F,6,0),"")</f>
        <v/>
      </c>
      <c r="J155" s="37" t="str">
        <f>IFERROR(VLOOKUP(D155,DB!A:G,7,0),"")</f>
        <v/>
      </c>
      <c r="K155" s="37"/>
      <c r="L155" s="37" t="str">
        <f>IFERROR(VLOOKUP(D155,DB!A:I,9,0),"")</f>
        <v/>
      </c>
    </row>
    <row r="156" spans="1:12" ht="15">
      <c r="A156" s="92"/>
      <c r="B156" s="92" t="str">
        <f>IFERROR(VLOOKUP(D156,DB!A:K,11,0),"")</f>
        <v/>
      </c>
      <c r="C156" s="92"/>
      <c r="D156" s="92"/>
      <c r="E156" s="92"/>
      <c r="F156" s="134"/>
      <c r="G156" s="135">
        <f ca="1">IFERROR(NOW()-F156,"-")</f>
        <v>45931.665164351849</v>
      </c>
      <c r="H156" s="134"/>
      <c r="I156" s="92" t="str">
        <f>IFERROR(VLOOKUP(D156,DB!A:F,6,0),"")</f>
        <v/>
      </c>
      <c r="J156" s="92" t="str">
        <f>IFERROR(VLOOKUP(D156,DB!A:G,7,0),"")</f>
        <v/>
      </c>
      <c r="K156" s="92"/>
      <c r="L156" s="92" t="str">
        <f>IFERROR(VLOOKUP(D156,DB!A:I,9,0),"")</f>
        <v/>
      </c>
    </row>
    <row r="157" spans="1:12" ht="15">
      <c r="A157" s="37"/>
      <c r="B157" s="37" t="str">
        <f>IFERROR(VLOOKUP(D157,DB!A:K,11,0),"")</f>
        <v/>
      </c>
      <c r="C157" s="37"/>
      <c r="D157" s="37"/>
      <c r="E157" s="37"/>
      <c r="F157" s="38"/>
      <c r="G157" s="39">
        <f ca="1">IFERROR(NOW()-F157,"-")</f>
        <v>45931.665164351849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45931.665164351849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45931.665164351849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45931.665164351849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45931.665164351849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45931.665164351849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45931.665164351849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45931.665164351849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45931.665164351849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45931.665164351849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45931.665164351849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45931.665164351849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45931.665164351849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45931.665164351849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45931.665164351849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45931.665164351849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45931.665164351849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45931.665164351849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45931.665164351849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45931.665164351849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45931.665164351849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45931.665164351849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45931.665164351849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45931.665164351849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45931.665164351849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45931.665164351849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45931.665164351849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45931.665164351849</v>
      </c>
      <c r="H184" s="38"/>
      <c r="I184" s="37" t="str">
        <f>IFERROR(VLOOKUP(D184,DB!A:F,6,0),"")</f>
        <v/>
      </c>
      <c r="J184" s="37" t="str">
        <f>IFERROR(VLOOKUP(D184,DB!A:G,7,0),"")</f>
        <v/>
      </c>
      <c r="K184" s="37"/>
      <c r="L184" s="37" t="str">
        <f>IFERROR(VLOOKUP(D184,DB!A:I,9,0),"")</f>
        <v/>
      </c>
    </row>
    <row r="185" spans="1:12" ht="15">
      <c r="A185" s="92"/>
      <c r="B185" s="92" t="str">
        <f>IFERROR(VLOOKUP(D185,DB!A:K,11,0),"")</f>
        <v/>
      </c>
      <c r="C185" s="92"/>
      <c r="D185" s="92"/>
      <c r="E185" s="92"/>
      <c r="F185" s="134"/>
      <c r="G185" s="135">
        <f ca="1">IFERROR(NOW()-F185,"-")</f>
        <v>45931.665164351849</v>
      </c>
      <c r="H185" s="134"/>
      <c r="I185" s="92" t="str">
        <f>IFERROR(VLOOKUP(D185,DB!A:F,6,0),"")</f>
        <v/>
      </c>
      <c r="J185" s="92" t="str">
        <f>IFERROR(VLOOKUP(D185,DB!A:G,7,0),"")</f>
        <v/>
      </c>
      <c r="K185" s="92"/>
      <c r="L185" s="92" t="str">
        <f>IFERROR(VLOOKUP(D185,DB!A:I,9,0),"")</f>
        <v/>
      </c>
    </row>
    <row r="186" spans="1:12" ht="15">
      <c r="A186" s="37"/>
      <c r="B186" s="37" t="str">
        <f>IFERROR(VLOOKUP(D186,DB!A:K,11,0),"")</f>
        <v/>
      </c>
      <c r="C186" s="37"/>
      <c r="D186" s="37"/>
      <c r="E186" s="37"/>
      <c r="F186" s="38"/>
      <c r="G186" s="39">
        <f ca="1">IFERROR(NOW()-F186,"-")</f>
        <v>45931.665164351849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45931.665164351849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45931.665164351849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45931.665164351849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45931.665164351849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45931.665164351849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45931.665164351849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45931.665164351849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45931.665164351849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45931.665164351849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45931.665164351849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45931.665164351849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45931.665164351849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45931.665164351849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45931.665164351849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45931.665164351849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45931.665164351849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45931.665164351849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45931.665164351849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45931.665164351849</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45931.665164351849</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45931.665164351849</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45931.665164351849</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45931.665164351849</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45931.665164351849</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45931.665164351849</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45931.665164351849</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45931.665164351849</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45931.665164351849</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45931.665164351849</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45931.665164351849</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45931.665164351849</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45931.665164351849</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45931.665164351849</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45931.665164351849</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45931.665164351849</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45931.665164351849</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45931.665164351849</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45931.665164351849</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45931.665164351849</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45931.665164351849</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45931.665164351849</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45931.665164351849</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45931.665164351849</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45931.665164351849</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45931.665164351849</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45931.665164351849</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45931.665164351849</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45931.665164351849</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45931.665164351849</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45931.665164351849</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45931.665164351849</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45931.665164351849</v>
      </c>
      <c r="H238" s="38"/>
      <c r="I238" s="37" t="str">
        <f>IFERROR(VLOOKUP(D238,DB!A:F,6,0),"")</f>
        <v/>
      </c>
      <c r="J238" s="37" t="str">
        <f>IFERROR(VLOOKUP(D238,DB!A:G,7,0),"")</f>
        <v/>
      </c>
      <c r="K238" s="37"/>
      <c r="L238" s="37" t="str">
        <f>IFERROR(VLOOKUP(D238,DB!A:I,9,0),"")</f>
        <v/>
      </c>
    </row>
    <row r="239" spans="1:12" ht="15">
      <c r="A239" s="92"/>
      <c r="B239" s="92" t="str">
        <f>IFERROR(VLOOKUP(D239,DB!A:K,11,0),"")</f>
        <v/>
      </c>
      <c r="C239" s="92"/>
      <c r="D239" s="92"/>
      <c r="E239" s="92"/>
      <c r="F239" s="134"/>
      <c r="G239" s="135">
        <f ca="1">IFERROR(NOW()-F239,"-")</f>
        <v>45931.665164351849</v>
      </c>
      <c r="H239" s="134"/>
      <c r="I239" s="92" t="str">
        <f>IFERROR(VLOOKUP(D239,DB!A:F,6,0),"")</f>
        <v/>
      </c>
      <c r="J239" s="92" t="str">
        <f>IFERROR(VLOOKUP(D239,DB!A:G,7,0),"")</f>
        <v/>
      </c>
      <c r="K239" s="92"/>
      <c r="L239" s="92" t="str">
        <f>IFERROR(VLOOKUP(D239,DB!A:I,9,0),"")</f>
        <v/>
      </c>
    </row>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4" ht="15"/>
    <row r="495" ht="15"/>
    <row r="496" ht="15"/>
    <row r="497" ht="15"/>
    <row r="498" ht="15"/>
    <row r="499" ht="15"/>
    <row r="500" ht="15"/>
    <row r="501" ht="15"/>
    <row r="502" ht="15"/>
    <row r="503" ht="15"/>
    <row r="504" ht="15"/>
    <row r="505" ht="15"/>
    <row r="506" ht="15"/>
    <row r="507" ht="15"/>
    <row r="509" ht="15"/>
    <row r="510" ht="15"/>
    <row r="511" ht="15"/>
    <row r="512" ht="15"/>
    <row r="513" ht="15"/>
    <row r="514" ht="15"/>
    <row r="516" ht="15"/>
    <row r="517" ht="15"/>
    <row r="518" ht="15"/>
    <row r="519" ht="15"/>
    <row r="520" ht="15"/>
    <row r="521" ht="15"/>
    <row r="522" ht="15"/>
    <row r="523"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8" ht="15"/>
    <row r="559" ht="15"/>
    <row r="560" ht="15"/>
    <row r="561" ht="15"/>
    <row r="562" ht="15"/>
    <row r="563" ht="15"/>
    <row r="564" ht="15"/>
    <row r="565" ht="15"/>
    <row r="566" ht="15"/>
    <row r="567" ht="15"/>
    <row r="569" ht="15"/>
    <row r="570" ht="15"/>
    <row r="571" ht="15"/>
    <row r="574" ht="15"/>
    <row r="575" ht="15"/>
    <row r="576" ht="15"/>
    <row r="577"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2" ht="15"/>
    <row r="893" ht="15"/>
    <row r="894" ht="15"/>
    <row r="898" ht="15"/>
    <row r="899" ht="15"/>
    <row r="909" ht="15"/>
    <row r="914" ht="15"/>
    <row r="925" ht="15"/>
    <row r="926" ht="15"/>
    <row r="933" ht="15"/>
    <row r="934" ht="15"/>
    <row r="938" ht="15"/>
    <row r="939" ht="15"/>
    <row r="940" ht="15"/>
    <row r="947" ht="15"/>
    <row r="948" ht="15"/>
    <row r="949" ht="15"/>
    <row r="950" ht="15"/>
    <row r="952" ht="15"/>
    <row r="953" ht="15"/>
    <row r="954" ht="15"/>
    <row r="957" ht="15"/>
    <row r="958" ht="15"/>
    <row r="959" ht="15"/>
    <row r="960" ht="15"/>
    <row r="962" ht="15"/>
    <row r="963" ht="15"/>
    <row r="964" ht="15"/>
    <row r="965" ht="15"/>
    <row r="966" ht="15"/>
    <row r="967" ht="15"/>
    <row r="969" ht="15"/>
    <row r="970" ht="15"/>
    <row r="972" ht="15"/>
    <row r="973" ht="15"/>
    <row r="975" ht="15"/>
    <row r="976" ht="15"/>
    <row r="977" ht="15"/>
    <row r="979" ht="15"/>
    <row r="980" ht="15"/>
    <row r="981" ht="15"/>
    <row r="982" ht="15"/>
    <row r="983" ht="15"/>
    <row r="987" ht="15"/>
    <row r="988" ht="15"/>
    <row r="989" ht="15"/>
    <row r="990" ht="15"/>
    <row r="993" ht="15"/>
    <row r="994" ht="15"/>
    <row r="997" ht="15"/>
    <row r="1038" ht="15"/>
    <row r="1039" ht="15"/>
    <row r="1042" ht="15"/>
    <row r="1043" ht="15"/>
    <row r="1050" ht="15"/>
    <row r="1051" ht="15"/>
    <row r="1054" ht="15"/>
    <row r="1056" ht="15"/>
    <row r="1058" ht="15"/>
    <row r="1059" ht="15"/>
    <row r="1060" ht="15"/>
    <row r="1063" ht="15"/>
    <row r="1064" ht="15"/>
    <row r="1066" ht="15"/>
    <row r="1069" ht="15"/>
    <row r="1070" ht="15"/>
    <row r="1072" ht="15"/>
    <row r="1073" ht="15"/>
    <row r="1074" ht="15"/>
    <row r="1075" ht="15"/>
    <row r="1076" ht="15"/>
    <row r="1079" ht="15"/>
    <row r="1080" ht="15"/>
    <row r="1081" ht="15"/>
    <row r="1082" ht="15"/>
    <row r="1083" ht="15"/>
    <row r="1084" ht="15"/>
    <row r="1086" ht="15"/>
    <row r="1088" ht="15"/>
    <row r="1090" ht="15"/>
    <row r="1091" ht="15"/>
    <row r="1092" ht="15"/>
    <row r="1094" ht="15"/>
    <row r="1095" ht="15"/>
    <row r="1096" ht="15"/>
    <row r="1097" ht="15"/>
    <row r="1098" ht="15"/>
    <row r="1099" ht="15"/>
    <row r="1100" ht="15"/>
    <row r="1102" ht="15"/>
    <row r="1103" ht="15"/>
    <row r="1104" ht="15"/>
    <row r="1109" ht="15"/>
    <row r="1110" ht="15"/>
    <row r="1114" ht="15"/>
    <row r="1115" ht="15"/>
    <row r="1116" ht="15"/>
    <row r="1119" ht="15"/>
    <row r="1121" ht="15"/>
    <row r="1125" ht="15"/>
    <row r="1129" ht="15"/>
    <row r="1135" ht="15"/>
    <row r="1136" ht="15"/>
    <row r="1138" ht="15"/>
    <row r="1139" ht="15"/>
    <row r="1141" ht="15"/>
    <row r="1144" ht="15"/>
    <row r="1145" ht="15"/>
    <row r="1147" ht="15"/>
    <row r="1149" ht="15"/>
    <row r="1151" ht="15"/>
    <row r="1153" ht="15"/>
    <row r="1154" ht="15"/>
    <row r="1155" ht="15"/>
    <row r="1157" ht="15"/>
    <row r="1158" ht="15"/>
    <row r="1159" ht="15"/>
    <row r="1160" ht="15"/>
    <row r="1163" ht="15"/>
    <row r="1337" ht="15"/>
    <row r="1338" ht="15"/>
    <row r="1348" ht="15"/>
    <row r="1349" ht="15"/>
    <row r="1350" ht="15"/>
    <row r="1356" ht="15"/>
    <row r="1357" ht="15"/>
    <row r="1358" ht="15"/>
    <row r="1359" ht="15"/>
    <row r="1361" ht="15"/>
    <row r="1364" ht="15"/>
    <row r="1365" ht="15"/>
    <row r="1366" ht="15"/>
    <row r="1367" ht="15"/>
    <row r="1369" ht="15"/>
    <row r="1370" ht="15"/>
    <row r="1372" ht="15"/>
    <row r="1373" ht="15"/>
    <row r="1374" ht="15"/>
    <row r="1375" ht="15"/>
    <row r="1377" ht="15"/>
    <row r="1378" ht="15"/>
    <row r="1379" ht="15"/>
    <row r="1382" ht="15"/>
    <row r="1383" ht="15"/>
    <row r="1386" ht="15"/>
    <row r="1387" ht="15"/>
    <row r="1388" ht="15"/>
    <row r="1389" ht="15"/>
    <row r="1390" ht="15"/>
    <row r="1391" ht="15"/>
    <row r="1392" ht="15"/>
    <row r="1393" ht="15"/>
  </sheetData>
  <dataValidations count="2">
    <dataValidation allowBlank="1" showInputMessage="1" showErrorMessage="1" sqref="E1" xr:uid="{920C6338-E771-4DAE-8C89-92A9093EA4DE}"/>
    <dataValidation type="list" allowBlank="1" showInputMessage="1" showErrorMessage="1" sqref="E2:E2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1"/>
  <sheetViews>
    <sheetView tabSelected="1" workbookViewId="0">
      <selection activeCell="D6" sqref="D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39073</v>
      </c>
      <c r="B2" s="75" t="s">
        <v>5398</v>
      </c>
      <c r="C2" s="75">
        <v>1</v>
      </c>
      <c r="D2" s="75" t="s">
        <v>32861</v>
      </c>
      <c r="E2" s="100" t="s">
        <v>39074</v>
      </c>
      <c r="F2" s="88">
        <v>45929.14371527778</v>
      </c>
      <c r="G2" s="89">
        <f ca="1">IFERROR(NOW()-F2,"-")</f>
        <v>2.5214490740690962</v>
      </c>
      <c r="H2" s="102">
        <v>45929.455266203702</v>
      </c>
      <c r="I2" s="75" t="str">
        <f>IFERROR(VLOOKUP(D2,DB!A:F,6,0),"")</f>
        <v>SCECO</v>
      </c>
      <c r="J2" s="119" t="str">
        <f>IFERROR(VLOOKUP(D2,DB!A:G,7,0),"")</f>
        <v>In progress</v>
      </c>
      <c r="K2" s="101" t="s">
        <v>39075</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39076</v>
      </c>
      <c r="B3" s="75" t="s">
        <v>5398</v>
      </c>
      <c r="C3" s="75">
        <v>1</v>
      </c>
      <c r="D3" s="75" t="s">
        <v>34463</v>
      </c>
      <c r="E3" s="100" t="s">
        <v>39074</v>
      </c>
      <c r="F3" s="88">
        <v>45926.772847222222</v>
      </c>
      <c r="G3" s="89">
        <f ca="1">IFERROR(NOW()-F3,"-")</f>
        <v>4.8923171296264627</v>
      </c>
      <c r="H3" s="102">
        <v>45927.449074074073</v>
      </c>
      <c r="I3" s="75" t="str">
        <f>IFERROR(VLOOKUP(D3,DB!A:F,6,0),"")</f>
        <v>SCECO</v>
      </c>
      <c r="J3" s="119" t="str">
        <f>IFERROR(VLOOKUP(D3,DB!A:G,7,0),"")</f>
        <v>Weak</v>
      </c>
      <c r="K3" s="101" t="s">
        <v>39075</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39077</v>
      </c>
      <c r="B4" s="75" t="s">
        <v>5398</v>
      </c>
      <c r="C4" s="75">
        <v>1</v>
      </c>
      <c r="D4" s="75" t="s">
        <v>33408</v>
      </c>
      <c r="E4" s="100" t="s">
        <v>39074</v>
      </c>
      <c r="F4" s="88">
        <v>45927.117546296293</v>
      </c>
      <c r="G4" s="89">
        <f ca="1">IFERROR(NOW()-F4,"-")</f>
        <v>4.5476180555560859</v>
      </c>
      <c r="H4" s="102">
        <v>45926.848171296297</v>
      </c>
      <c r="I4" s="75" t="str">
        <f>IFERROR(VLOOKUP(D4,DB!A:F,6,0),"")</f>
        <v>SCECO</v>
      </c>
      <c r="J4" s="119" t="str">
        <f>IFERROR(VLOOKUP(D4,DB!A:G,7,0),"")</f>
        <v>Dead</v>
      </c>
      <c r="K4" s="101" t="s">
        <v>39075</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39078</v>
      </c>
      <c r="B5" s="140" t="str">
        <f>IFERROR(VLOOKUP(D5,DB!A:K,11,0),"")</f>
        <v>R6</v>
      </c>
      <c r="C5" s="140">
        <v>1</v>
      </c>
      <c r="D5" s="140" t="s">
        <v>33276</v>
      </c>
      <c r="E5" s="140" t="s">
        <v>38964</v>
      </c>
      <c r="F5" s="141">
        <v>45931.593773148146</v>
      </c>
      <c r="G5" s="142">
        <f ca="1">IFERROR(NOW()-F5,"-")</f>
        <v>7.1391203702660277E-2</v>
      </c>
      <c r="H5" s="141">
        <v>45931.599548611113</v>
      </c>
      <c r="I5" s="140" t="str">
        <f>IFERROR(VLOOKUP(D5,DB!A:F,6,0),"")</f>
        <v>Generator-SG</v>
      </c>
      <c r="J5" s="140" t="str">
        <f>IFERROR(VLOOKUP(D5,DB!A:G,7,0),"")</f>
        <v xml:space="preserve">Weak </v>
      </c>
      <c r="K5" s="140" t="s">
        <v>39079</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45931.665164351849</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45931.665164351849</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45931.665164351849</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45931.665164351849</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45931.665164351849</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45931.665164351849</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21"/>
      <c r="B12" s="120" t="str">
        <f>IFERROR(VLOOKUP(D12,DB!A:K,11,0),"")</f>
        <v/>
      </c>
      <c r="C12" s="122"/>
      <c r="D12" s="100"/>
      <c r="E12" s="100"/>
      <c r="F12" s="124"/>
      <c r="G12" s="89">
        <f ca="1">IFERROR(NOW()-F12,"-")</f>
        <v>45931.665164351849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45931.665164351849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45931.665164351849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45931.665164351849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45931.665164351849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45931.665164351849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45931.665164351849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45931.665164351849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45931.665164351849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45931.665164351849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45931.665164351849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45931.665164351849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45931.665164351849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45931.665164351849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45931.665164351849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45931.665164351849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45931.665164351849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45931.665164351849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45931.665164351849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45931.665164351849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45931.665164351849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45931.665164351849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45931.665164351849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45931.665164351849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45931.665164351849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45931.665164351849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45931.665164351849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45931.665164351849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45931.665164351849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45931.665164351849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45931.665164351849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45931.665164351849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45931.665164351849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45931.665164351849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45931.665164351849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45931.665164351849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45931.665164351849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45931.665164351849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45931.665164351849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45931.665164351849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45931.665164351849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45931.665164351849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45931.665164351849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45931.665164351849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45931.665164351849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45931.665164351849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45931.665164351849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45931.665164351849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45931.665164351849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45931.665164351849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45931.665164351849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45931.665164351849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45931.665164351849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45931.665164351849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45931.665164351849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45931.665164351849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45931.665164351849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45931.665164351849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45931.665164351849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45931.665164351849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45931.665164351849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45931.665164351849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45931.665164351849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45931.665164351849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45931.665164351849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45931.665164351849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45931.665164351849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45931.665164351849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45931.665164351849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45931.665164351849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45931.665164351849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45931.665164351849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45931.665164351849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45931.665164351849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45931.665164351849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45931.665164351849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45931.665164351849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45931.665164351849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45931.665164351849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45931.665164351849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45931.665164351849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45931.665164351849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45931.665164351849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45931.665164351849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45931.665164351849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45931.665164351849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45931.665164351849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45931.665164351849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45931.665164351849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45931.665164351849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45931.665164351849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45931.665164351849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45931.665164351849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45931.665164351849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45931.665164351849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45931.665164351849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45931.665164351849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45931.665164351849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45931.665164351849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45931.665164351849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45931.665164351849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45931.665164351849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45931.665164351849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45931.665164351849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45931.665164351849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45931.665164351849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45931.665164351849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45931.665164351849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45931.665164351849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45931.665164351849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45931.665164351849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45931.665164351849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45931.665164351849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45931.665164351849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45931.665164351849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45931.665164351849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45931.665164351849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45931.665164351849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45931.665164351849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45931.665164351849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45931.665164351849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45931.665164351849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45931.665164351849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45931.665164351849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45931.665164351849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45931.665164351849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45931.665164351849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45931.665164351849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45931.665164351849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45931.665164351849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45931.665164351849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45931.665164351849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45931.665164351849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45931.665164351849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45931.665164351849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45931.665164351849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45931.665164351849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45931.665164351849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45931.665164351849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45931.665164351849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45931.665164351849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45931.665164351849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45931.665164351849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45931.665164351849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45931.665164351849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45931.665164351849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45931.665164351849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45931.665164351849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45931.665164351849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45931.665164351849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45931.665164351849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45931.665164351849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45931.665164351849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45931.665164351849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45931.665164351849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45931.665164351849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45931.665164351849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45931.665164351849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45931.665164351849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45931.665164351849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45931.665164351849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45931.665164351849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45931.665164351849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45931.665164351849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45931.665164351849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45931.665164351849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45931.665164351849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45931.665164351849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45931.665164351849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45931.665164351849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45931.665164351849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45931.665164351849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45931.665164351849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45931.665164351849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45931.665164351849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45931.665164351849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45931.665164351849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45931.665164351849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45931.665164351849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45931.665164351849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45931.665164351849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45931.665164351849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45931.665164351849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45931.665164351849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45931.665164351849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45931.665164351849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45931.665164351849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45931.665164351849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45931.665164351849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45931.665164351849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45931.665164351849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45931.665164351849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45931.665164351849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45931.665164351849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45931.665164351849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45931.665164351849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45931.665164351849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45931.665164351849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45931.665164351849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45931.665164351849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45931.665164351849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45931.665164351849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45931.665164351849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45931.665164351849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45931.665164351849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45931.665164351849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45931.665164351849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45931.665164351849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45931.665164351849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45931.665164351849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45931.665164351849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45931.665164351849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45931.665164351849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45931.665164351849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45931.665164351849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45931.665164351849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45931.665164351849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45931.665164351849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45931.665164351849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45931.665164351849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45931.665164351849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45931.665164351849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45931.665164351849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45931.665164351849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45931.665164351849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45931.665164351849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45931.665164351849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45931.665164351849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45931.665164351849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45931.665164351849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45931.665164351849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45931.665164351849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45931.665164351849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45931.665164351849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45931.665164351849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45931.665164351849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45931.665164351849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45931.665164351849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45931.665164351849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45931.665164351849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45931.665164351849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45931.665164351849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45931.665164351849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45931.665164351849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45931.665164351849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45931.665164351849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45931.665164351849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45931.665164351849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45931.665164351849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45931.665164351849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45931.665164351849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45931.665164351849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45931.665164351849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45931.665164351849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45931.665164351849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45931.665164351849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45931.665164351849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45931.665164351849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45931.665164351849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45931.665164351849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45931.665164351849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45931.665164351849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45931.665164351849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45931.665164351849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45931.665164351849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45931.665164351849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45931.665164351849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45931.665164351849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45931.665164351849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45931.665164351849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45931.665164351849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45931.665164351849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45931.665164351849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45931.665164351849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45931.665164351849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45931.665164351849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45931.665164351849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45931.665164351849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45931.665164351849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45931.665164351849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45931.665164351849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45931.665164351849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45931.665164351849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45931.665164351849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45931.665164351849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45931.665164351849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45931.665164351849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45931.665164351849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45931.665164351849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45931.665164351849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45931.665164351849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45931.665164351849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45931.665164351849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45931.665164351849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45931.665164351849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45931.665164351849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45931.665164351849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45931.665164351849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45931.665164351849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45931.665164351849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45931.665164351849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45931.665164351849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45931.665164351849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45931.665164351849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45931.665164351849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45931.665164351849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45931.665164351849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45931.665164351849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45931.665164351849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45931.665164351849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45931.665164351849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45931.665164351849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45931.665164351849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45931.665164351849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45931.665164351849</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45931.665164351849</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45931.665164351849</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45931.665164351849</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45931.665164351849</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45931.665164351849</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45931.665164351849</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45931.665164351849</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45931.665164351849</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45931.665164351849</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45931.665164351849</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45931.665164351849</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45931.665164351849</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45931.665164351849</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45931.665164351849</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45931.665164351849</v>
      </c>
      <c r="H341" s="124"/>
      <c r="I341" s="120" t="str">
        <f>IFERROR(VLOOKUP(D341,DB!A:F,6,0),"")</f>
        <v/>
      </c>
      <c r="J341" s="119" t="str">
        <f>IFERROR(VLOOKUP(D341,DB!A:G,7,0),"")</f>
        <v/>
      </c>
      <c r="K341" s="125"/>
      <c r="L341" s="126" t="str">
        <f>IFERROR(VLOOKUP(D341,DB!A:I,9,0),"")</f>
        <v/>
      </c>
    </row>
  </sheetData>
  <dataValidations count="2">
    <dataValidation allowBlank="1" showInputMessage="1" showErrorMessage="1" sqref="E1" xr:uid="{380493DB-286A-4683-AF55-C78F04945A49}"/>
    <dataValidation type="list" allowBlank="1" showInputMessage="1" showErrorMessage="1" sqref="D12:D20 E5:E34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2025-10-01T12:58:26Z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