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854" documentId="13_ncr:1_{F6CB121F-512D-4AA6-A0C1-0FB36C537598}" xr6:coauthVersionLast="47" xr6:coauthVersionMax="47" xr10:uidLastSave="{83E0892B-63EB-4C47-86E6-3D737CB687A8}"/>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100" i="6"/>
  <c r="I100" i="6"/>
  <c r="J100" i="6"/>
  <c r="L100" i="6"/>
  <c r="B101" i="6"/>
  <c r="I101" i="6"/>
  <c r="J101" i="6"/>
  <c r="L101"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alcChain>
</file>

<file path=xl/sharedStrings.xml><?xml version="1.0" encoding="utf-8"?>
<sst xmlns="http://schemas.openxmlformats.org/spreadsheetml/2006/main" count="178583" uniqueCount="39077">
  <si>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</si>
  <si>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</si>
  <si>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</si>
  <si>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</si>
  <si>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</si>
  <si>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</si>
  <si>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</si>
  <si>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</si>
  <si>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</si>
  <si>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</si>
  <si>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</si>
  <si>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</si>
  <si>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</si>
  <si>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</si>
  <si>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</si>
  <si>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</si>
  <si>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</si>
  <si>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</si>
  <si>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</si>
  <si>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</si>
  <si>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</si>
  <si>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</si>
  <si>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</si>
  <si>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</si>
  <si>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</si>
  <si>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</si>
  <si>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</si>
  <si>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</si>
  <si>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</si>
  <si>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</si>
  <si>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</si>
  <si>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</si>
  <si>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</si>
  <si>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</si>
  <si>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</si>
  <si>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</si>
  <si>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</si>
  <si>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</si>
  <si>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</si>
  <si>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</si>
  <si>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</si>
  <si>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</si>
  <si>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</si>
  <si>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</si>
  <si>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</si>
  <si>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</si>
  <si>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</si>
  <si>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</si>
  <si>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</si>
  <si>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</si>
  <si>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</si>
  <si>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</si>
  <si>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</si>
  <si>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</si>
  <si>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</si>
  <si>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</si>
  <si>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</si>
  <si>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</si>
  <si>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</si>
  <si>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</si>
  <si>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</si>
  <si>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</si>
  <si>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</si>
  <si>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</si>
  <si>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</si>
  <si>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</si>
  <si>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</si>
  <si>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</si>
  <si>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</si>
  <si>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</si>
  <si>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</si>
  <si>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</si>
  <si>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</si>
  <si>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</si>
  <si>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</si>
  <si>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</si>
  <si>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</si>
  <si>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</si>
  <si>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</si>
  <si>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</si>
  <si>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</si>
  <si>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</si>
  <si>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</si>
  <si>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</si>
  <si>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</si>
  <si>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</si>
  <si>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</si>
  <si>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</si>
  <si>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</si>
  <si>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</si>
  <si>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</si>
  <si>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</si>
  <si>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</si>
  <si>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</si>
  <si>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</si>
  <si>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</si>
  <si>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</si>
  <si>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</si>
  <si>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</si>
  <si>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</si>
  <si>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</si>
  <si>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</si>
  <si>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</si>
  <si>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</si>
  <si>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</si>
  <si>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</si>
  <si>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</si>
  <si>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</si>
  <si>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</si>
  <si>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</si>
  <si>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</si>
  <si>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</si>
  <si>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</si>
  <si>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</si>
  <si>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</si>
  <si>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</si>
  <si>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</si>
  <si>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</si>
  <si>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</si>
  <si>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</si>
  <si>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</si>
  <si>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</si>
  <si>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</si>
  <si>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</si>
  <si>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</si>
  <si>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</si>
  <si>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</si>
  <si>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</si>
  <si>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</si>
  <si>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</si>
  <si>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</si>
  <si>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</si>
  <si>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</si>
  <si>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</si>
  <si>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</si>
  <si>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</si>
  <si>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</si>
  <si>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</si>
  <si>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</si>
  <si>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</si>
  <si>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</si>
  <si>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</si>
  <si>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</si>
  <si>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</si>
  <si>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</si>
  <si>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</si>
  <si>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</si>
  <si>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</si>
  <si>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</si>
  <si>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</si>
  <si>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</si>
  <si>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</si>
  <si>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</si>
  <si>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</si>
  <si>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</si>
  <si>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</si>
  <si>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</si>
  <si>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</si>
  <si>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</si>
  <si>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</si>
  <si>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</si>
  <si>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</si>
  <si>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</si>
  <si>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</si>
  <si>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</si>
  <si>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</si>
  <si>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</si>
  <si>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</si>
  <si>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</si>
  <si>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</si>
  <si>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</si>
  <si>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</si>
  <si>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</si>
  <si>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</si>
  <si>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</si>
  <si>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</si>
  <si>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</si>
  <si>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</si>
  <si>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</si>
  <si>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</si>
  <si>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</si>
  <si>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</si>
  <si>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</si>
  <si>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</si>
  <si>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</si>
  <si>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</si>
  <si>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</si>
  <si>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</si>
  <si>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</si>
  <si>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</si>
  <si>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</si>
  <si>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</si>
  <si>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</si>
  <si>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</si>
  <si>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</si>
  <si>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</si>
  <si>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</si>
  <si>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</si>
  <si>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</si>
  <si>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</si>
  <si>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</si>
  <si>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</si>
  <si>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</si>
  <si>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</si>
  <si>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</si>
  <si>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</si>
  <si>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</si>
  <si>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</si>
  <si>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</si>
  <si>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</si>
  <si>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</si>
  <si>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</si>
  <si>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</si>
  <si>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</si>
  <si>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</si>
  <si>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</si>
  <si>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</si>
  <si>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</si>
  <si>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</si>
  <si>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</si>
  <si>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</si>
  <si>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</si>
  <si>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</si>
  <si>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</si>
  <si>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</si>
  <si>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</si>
  <si>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</si>
  <si>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</si>
  <si>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</si>
  <si>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</si>
  <si>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</si>
  <si>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</si>
  <si>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</si>
  <si>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</si>
  <si>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</si>
  <si>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</si>
  <si>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</si>
  <si>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</si>
  <si>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</si>
  <si>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</si>
  <si>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</si>
  <si>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</si>
  <si>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</si>
  <si>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</si>
  <si>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</si>
  <si>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</si>
  <si>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</si>
  <si>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</si>
  <si>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</si>
  <si>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</si>
  <si>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</si>
  <si>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</si>
  <si>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</si>
  <si>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</si>
  <si>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</si>
  <si>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</si>
  <si>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</si>
  <si>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</si>
  <si>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</si>
  <si>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</si>
  <si>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</si>
  <si>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</si>
  <si>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</si>
  <si>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</si>
  <si>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</si>
  <si>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</si>
  <si>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</si>
  <si>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</si>
  <si>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</si>
  <si>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</si>
  <si>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</si>
  <si>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</si>
  <si>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</si>
  <si>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</si>
  <si>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</si>
  <si>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</si>
  <si>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</si>
  <si>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</si>
  <si>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</si>
  <si>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</si>
  <si>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</si>
  <si>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</si>
  <si>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</si>
  <si>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</si>
  <si>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</si>
  <si>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</si>
  <si>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</si>
  <si>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</si>
  <si>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</si>
  <si>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</si>
  <si>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</si>
  <si>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</si>
  <si>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</si>
  <si>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</si>
  <si>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</si>
  <si>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</si>
  <si>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</si>
  <si>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</si>
  <si>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</si>
  <si>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</si>
  <si>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</si>
  <si>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</si>
  <si>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</si>
  <si>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</si>
  <si>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</si>
  <si>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</si>
  <si>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</si>
  <si>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</si>
  <si>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</si>
  <si>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</si>
  <si>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</si>
  <si>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</si>
  <si>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</si>
  <si>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</si>
  <si>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</si>
  <si>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</si>
  <si>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</si>
  <si>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</si>
  <si>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</si>
  <si>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</si>
  <si>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</si>
  <si>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</si>
  <si>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</si>
  <si>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</si>
  <si>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</si>
  <si>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</si>
  <si>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</si>
  <si>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</si>
  <si>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</si>
  <si>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</si>
  <si>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</si>
  <si>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</si>
  <si>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</si>
  <si>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</si>
  <si>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</si>
  <si>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</si>
  <si>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</si>
  <si>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</si>
  <si>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</si>
  <si>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</si>
  <si>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</si>
  <si>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</si>
  <si>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</si>
  <si>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</si>
  <si>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</si>
  <si>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</si>
  <si>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</si>
  <si>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</si>
  <si>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</si>
  <si>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</si>
  <si>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</si>
  <si>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</si>
  <si>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</si>
  <si>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</si>
  <si>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</si>
  <si>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</si>
  <si>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</si>
  <si>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</si>
  <si>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</si>
  <si>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</si>
  <si>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</si>
  <si>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</si>
  <si>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</si>
  <si>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</si>
  <si>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</si>
  <si>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</si>
  <si>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</si>
  <si>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</si>
  <si>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</si>
  <si>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</si>
  <si>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</si>
  <si>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</si>
  <si>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</si>
  <si>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</si>
  <si>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</si>
  <si>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</si>
  <si>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</si>
  <si>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</si>
  <si>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</si>
  <si>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</si>
  <si>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</si>
  <si>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</si>
  <si>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</si>
  <si>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</si>
  <si>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</si>
  <si>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</si>
  <si>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</si>
  <si>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</si>
  <si>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</si>
  <si>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</si>
  <si>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</si>
  <si>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</si>
  <si>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</si>
  <si>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</si>
  <si>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</si>
  <si>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</si>
  <si>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</si>
  <si>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</si>
  <si>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</si>
  <si>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</si>
  <si>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</si>
  <si>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</si>
  <si>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</si>
  <si>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</si>
  <si>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</si>
  <si>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</si>
  <si>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</si>
  <si>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</si>
  <si>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</si>
  <si>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</si>
  <si>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</si>
  <si>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</si>
  <si>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</si>
  <si>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</si>
  <si>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</si>
  <si>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</si>
  <si>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</si>
  <si>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</si>
  <si>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</si>
  <si>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</si>
  <si>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</si>
  <si>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</si>
  <si>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</si>
  <si>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</si>
  <si>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</si>
  <si>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</si>
  <si>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</si>
  <si>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</si>
  <si>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</si>
  <si>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</si>
  <si>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</si>
  <si>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</si>
  <si>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</si>
  <si>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</si>
  <si>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</si>
  <si>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</si>
  <si>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</si>
  <si>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</si>
  <si>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</si>
  <si>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</si>
  <si>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</si>
  <si>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</si>
  <si>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</si>
  <si>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</si>
  <si>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</si>
  <si>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</si>
  <si>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</si>
  <si>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</si>
  <si>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</si>
  <si>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</si>
  <si>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</si>
  <si>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</si>
  <si>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</si>
  <si>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</si>
  <si>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</si>
  <si>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</si>
  <si>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</si>
  <si>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</si>
  <si>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</si>
  <si>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</si>
  <si>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</si>
  <si>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</si>
  <si>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</si>
  <si>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</si>
  <si>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</si>
  <si>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</si>
  <si>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</si>
  <si>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</si>
  <si>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</si>
  <si>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</si>
  <si>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</si>
  <si>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</si>
  <si>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</si>
  <si>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</si>
  <si>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</si>
  <si>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</si>
  <si>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</si>
  <si>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</si>
  <si>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</si>
  <si>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</si>
  <si>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</si>
  <si>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</si>
  <si>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</si>
  <si>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</si>
  <si>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</si>
  <si>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</si>
  <si>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</si>
  <si>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</si>
  <si>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</si>
  <si>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</si>
  <si>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</si>
  <si>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</si>
  <si>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</si>
  <si>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</si>
  <si>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</si>
  <si>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</si>
  <si>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</si>
  <si>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</si>
  <si>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</si>
  <si>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</si>
  <si>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</si>
  <si>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</si>
  <si>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</si>
  <si>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</si>
  <si>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</si>
  <si>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</si>
  <si>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</si>
  <si>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</si>
  <si>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</si>
  <si>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</si>
  <si>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</si>
  <si>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</si>
  <si>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</si>
  <si>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</si>
  <si>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</si>
  <si>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</si>
  <si>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</si>
  <si>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</si>
  <si>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</si>
  <si>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</si>
  <si>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</si>
  <si>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</si>
  <si>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</si>
  <si>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</si>
  <si>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</si>
  <si>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</si>
  <si>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</si>
  <si>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</si>
  <si>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</si>
  <si>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</si>
  <si>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</si>
  <si>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</si>
  <si>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</si>
  <si>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</si>
  <si>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</si>
  <si>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</si>
  <si>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</si>
  <si>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</si>
  <si>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</si>
  <si>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</si>
  <si>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</si>
  <si>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</si>
  <si>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</si>
  <si>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</si>
  <si>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</si>
  <si>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</si>
  <si>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</si>
  <si>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</si>
  <si>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</si>
  <si>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</si>
  <si>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</si>
  <si>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</si>
  <si>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</si>
  <si>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</si>
  <si>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</si>
  <si>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</si>
  <si>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</si>
  <si>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</si>
  <si>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</si>
  <si>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</si>
  <si>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</si>
  <si>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</si>
  <si>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</si>
  <si>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</si>
  <si>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</si>
  <si>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</si>
  <si>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</si>
  <si>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</si>
  <si>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</si>
  <si>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</si>
  <si>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</si>
  <si>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</si>
  <si>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</si>
  <si>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</si>
  <si>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</si>
  <si>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</si>
  <si>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</si>
  <si>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</si>
  <si>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</si>
  <si>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</si>
  <si>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</si>
  <si>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</si>
  <si>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</si>
  <si>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</si>
  <si>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</si>
  <si>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</si>
  <si>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</si>
  <si>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</si>
  <si>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</si>
  <si>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</si>
  <si>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</si>
  <si>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</si>
  <si>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</si>
  <si>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</si>
  <si>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</si>
  <si>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</si>
  <si>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</si>
  <si>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</si>
  <si>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</si>
  <si>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</si>
  <si>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</si>
  <si>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</si>
  <si>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</si>
  <si>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</si>
  <si>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</si>
  <si>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</si>
  <si>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</si>
  <si>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</si>
  <si>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</si>
  <si>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</si>
  <si>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</si>
  <si>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</si>
  <si>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</si>
  <si>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</si>
  <si>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</si>
  <si>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</si>
  <si>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</si>
  <si>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</si>
  <si>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</si>
  <si>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</si>
  <si>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</si>
  <si>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</si>
  <si>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</si>
  <si>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</si>
  <si>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</si>
  <si>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</si>
  <si>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</si>
  <si>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</si>
  <si>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</si>
  <si>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</si>
  <si>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</si>
  <si>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</si>
  <si>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</si>
  <si>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</si>
  <si>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</si>
  <si>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</si>
  <si>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</si>
  <si>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</si>
  <si>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</si>
  <si>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</si>
  <si>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</si>
  <si>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</si>
  <si>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</si>
  <si>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</si>
  <si>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</si>
  <si>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</si>
  <si>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</si>
  <si>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</si>
  <si>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</si>
  <si>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</si>
  <si>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</si>
  <si>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</si>
  <si>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</si>
  <si>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</si>
  <si>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</si>
  <si>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</si>
  <si>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</si>
  <si>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</si>
  <si>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</si>
  <si>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</si>
  <si>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</si>
  <si>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</si>
  <si>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</si>
  <si>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</si>
  <si>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</si>
  <si>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</si>
  <si>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</si>
  <si>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</si>
  <si>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</si>
  <si>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</si>
  <si>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</si>
  <si>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</si>
  <si>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</si>
  <si>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</si>
  <si>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</si>
  <si>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</si>
  <si>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</si>
  <si>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</si>
  <si>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</si>
  <si>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</si>
  <si>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</si>
  <si>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</si>
  <si>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</si>
  <si>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</si>
  <si>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</si>
  <si>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</si>
  <si>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</si>
  <si>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</si>
  <si>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</si>
  <si>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</si>
  <si>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</si>
  <si>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</si>
  <si>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</si>
  <si>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</si>
  <si>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</si>
  <si>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</si>
  <si>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</si>
  <si>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</si>
  <si>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</si>
  <si>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</si>
  <si>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</si>
  <si>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</si>
  <si>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</si>
  <si>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</si>
  <si>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</si>
  <si>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</si>
  <si>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</si>
  <si>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</si>
  <si>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</si>
  <si>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</si>
  <si>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</si>
  <si>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</si>
  <si>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</si>
  <si>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</si>
  <si>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</si>
  <si>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</si>
  <si>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</si>
  <si>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</si>
  <si>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</si>
  <si>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</si>
  <si>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</si>
  <si>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</si>
  <si>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</si>
  <si>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</si>
  <si>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</si>
  <si>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</si>
  <si>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</si>
  <si>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</si>
  <si>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</si>
  <si>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</si>
  <si>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</si>
  <si>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</si>
  <si>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</si>
  <si>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</si>
  <si>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</si>
  <si>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</si>
  <si>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</si>
  <si>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</si>
  <si>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</si>
  <si>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</si>
  <si>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</si>
  <si>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</si>
  <si>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</si>
  <si>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</si>
  <si>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</si>
  <si>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</si>
  <si>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</si>
  <si>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</si>
  <si>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</si>
  <si>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</si>
  <si>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</si>
  <si>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</si>
  <si>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</si>
  <si>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</si>
  <si>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</si>
  <si>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</si>
  <si>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</si>
  <si>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</si>
  <si>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</si>
  <si>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</si>
  <si>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</si>
  <si>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</si>
  <si>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</si>
  <si>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</si>
  <si>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</si>
  <si>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</si>
  <si>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</si>
  <si>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</si>
  <si>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</si>
  <si>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</si>
  <si>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</si>
  <si>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</si>
  <si>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</si>
  <si>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</si>
  <si>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</si>
  <si>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</si>
  <si>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</si>
  <si>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</si>
  <si>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</si>
  <si>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</si>
  <si>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</si>
  <si>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</si>
  <si>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</si>
  <si>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</si>
  <si>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</si>
  <si>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</si>
  <si>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</si>
  <si>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</si>
  <si>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</si>
  <si>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</si>
  <si>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</si>
  <si>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</si>
  <si>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</si>
  <si>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</si>
  <si>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</si>
  <si>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</si>
  <si>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</si>
  <si>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</si>
  <si>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</si>
  <si>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</si>
  <si>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</si>
  <si>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</si>
  <si>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</si>
  <si>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</si>
  <si>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</si>
  <si>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</si>
  <si>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</si>
  <si>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</si>
  <si>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</si>
  <si>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</si>
  <si>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</si>
  <si>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</si>
  <si>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</si>
  <si>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</si>
  <si>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</si>
  <si>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</si>
  <si>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</si>
  <si>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</si>
  <si>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</si>
  <si>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</si>
  <si>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</si>
  <si>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</si>
  <si>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</si>
  <si>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</si>
  <si>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</si>
  <si>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</si>
  <si>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</si>
  <si>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</si>
  <si>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</si>
  <si>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</si>
  <si>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</si>
  <si>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</si>
  <si>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</si>
  <si>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</si>
  <si>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</si>
  <si>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</si>
  <si>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</si>
  <si>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</si>
  <si>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</si>
  <si>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</si>
  <si>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</si>
  <si>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</si>
  <si>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</si>
  <si>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</si>
  <si>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</si>
  <si>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</si>
  <si>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</si>
  <si>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</si>
  <si>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</si>
  <si>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</si>
  <si>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</si>
  <si>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</si>
  <si>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</si>
  <si>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</si>
  <si>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</si>
  <si>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</si>
  <si>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</si>
  <si>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</si>
  <si>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</si>
  <si>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</si>
  <si>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</si>
  <si>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</si>
  <si>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</si>
  <si>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</si>
  <si>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</si>
  <si>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</si>
  <si>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</si>
  <si>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</si>
  <si>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</si>
  <si>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</si>
  <si>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</si>
  <si>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</si>
  <si>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</si>
  <si>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</si>
  <si>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</si>
  <si>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</si>
  <si>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</si>
  <si>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</si>
  <si>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</si>
  <si>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</si>
  <si>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</si>
  <si>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</si>
  <si>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</si>
  <si>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</si>
  <si>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</si>
  <si>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</si>
  <si>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</si>
  <si>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</si>
  <si>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</si>
  <si>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</si>
  <si>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</si>
  <si>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</si>
  <si>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</si>
  <si>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</si>
  <si>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</si>
  <si>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</si>
  <si>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</si>
  <si>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</si>
  <si>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</si>
  <si>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</si>
  <si>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</si>
  <si>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</si>
  <si>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</si>
  <si>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</si>
  <si>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</si>
  <si>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</si>
  <si>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</si>
  <si>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</si>
  <si>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</si>
  <si>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</si>
  <si>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</si>
  <si>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</si>
  <si>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</si>
  <si>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</si>
  <si>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</si>
  <si>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</si>
  <si>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</si>
  <si>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</si>
  <si>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</si>
  <si>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</si>
  <si>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</si>
  <si>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</si>
  <si>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</si>
  <si>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</si>
  <si>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</si>
  <si>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</si>
  <si>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</si>
  <si>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</si>
  <si>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</si>
  <si>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</si>
  <si>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</si>
  <si>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</si>
  <si>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</si>
  <si>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</si>
  <si>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</si>
  <si>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</si>
  <si>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</si>
  <si>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</si>
  <si>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</si>
  <si>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</si>
  <si>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</si>
  <si>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</si>
  <si>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</si>
  <si>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</si>
  <si>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</si>
  <si>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</si>
  <si>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</si>
  <si>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</si>
  <si>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</si>
  <si>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</si>
  <si>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</si>
  <si>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</si>
  <si>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</si>
  <si>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</si>
  <si>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</si>
  <si>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</si>
  <si>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</si>
  <si>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</si>
  <si>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</si>
  <si>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</si>
  <si>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</si>
  <si>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</si>
  <si>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</si>
  <si>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</si>
  <si>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</si>
  <si>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</si>
  <si>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</si>
  <si>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</si>
  <si>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</si>
  <si>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</si>
  <si>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</si>
  <si>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</si>
  <si>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</si>
  <si>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</si>
  <si>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</si>
  <si>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</si>
  <si>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</si>
  <si>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</si>
  <si>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</si>
  <si>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</si>
  <si>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</si>
  <si>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</si>
  <si>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</si>
  <si>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</si>
  <si>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</si>
  <si>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</si>
  <si>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</si>
  <si>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</si>
  <si>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</si>
  <si>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</si>
  <si>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</si>
  <si>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</si>
  <si>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</si>
  <si>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</si>
  <si>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</si>
  <si>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</si>
  <si>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</si>
  <si>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</si>
  <si>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</si>
  <si>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</si>
  <si>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</si>
  <si>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</si>
  <si>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</si>
  <si>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</si>
  <si>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</si>
  <si>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</si>
  <si>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</si>
  <si>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</si>
  <si>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</si>
  <si>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</si>
  <si>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</si>
  <si>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</si>
  <si>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</si>
  <si>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</si>
  <si>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</si>
  <si>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</si>
  <si>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</si>
  <si>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</si>
  <si>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</si>
  <si>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</si>
  <si>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</si>
  <si>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</si>
  <si>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</si>
  <si>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</si>
  <si>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</si>
  <si>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</si>
  <si>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</si>
  <si>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</si>
  <si>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</si>
  <si>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</si>
  <si>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</si>
  <si>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</si>
  <si>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</si>
  <si>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</si>
  <si>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</si>
  <si>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</si>
  <si>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</si>
  <si>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</si>
  <si>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</si>
  <si>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</si>
  <si>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</si>
  <si>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</si>
  <si>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</si>
  <si>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</si>
  <si>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</si>
  <si>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</si>
  <si>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</si>
  <si>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</si>
  <si>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</si>
  <si>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</si>
  <si>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</si>
  <si>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</si>
  <si>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</si>
  <si>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</si>
  <si>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</si>
  <si>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</si>
  <si>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</si>
  <si>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</si>
  <si>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</si>
  <si>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</si>
  <si>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</si>
  <si>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</si>
  <si>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</si>
  <si>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</si>
  <si>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</si>
  <si>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</si>
  <si>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</si>
  <si>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</si>
  <si>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</si>
  <si>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</si>
  <si>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</si>
  <si>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</si>
  <si>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</si>
  <si>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</si>
  <si>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</si>
  <si>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</si>
  <si>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</si>
  <si>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</si>
  <si>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</si>
  <si>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</si>
  <si>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</si>
  <si>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</si>
  <si>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</si>
  <si>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</si>
  <si>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</si>
  <si>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</si>
  <si>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</si>
  <si>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</si>
  <si>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</si>
  <si>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</si>
  <si>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</si>
  <si>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</si>
  <si>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</si>
  <si>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</si>
  <si>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</si>
  <si>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</si>
  <si>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</si>
  <si>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</si>
  <si>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</si>
  <si>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</si>
  <si>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</si>
  <si>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</si>
  <si>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</si>
  <si>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</si>
  <si>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</si>
  <si>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</si>
  <si>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</si>
  <si>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</si>
  <si>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</si>
  <si>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</si>
  <si>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</si>
  <si>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</si>
  <si>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</si>
  <si>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</si>
  <si>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</si>
  <si>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</si>
  <si>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</si>
  <si>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</si>
  <si>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</si>
  <si>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</si>
  <si>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</si>
  <si>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</si>
  <si>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</si>
  <si>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</si>
  <si>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</si>
  <si>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</si>
  <si>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</si>
  <si>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</si>
  <si>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</si>
  <si>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</si>
  <si>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</si>
  <si>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</si>
  <si>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</si>
  <si>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</si>
  <si>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</si>
  <si>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</si>
  <si>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</si>
  <si>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</si>
  <si>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</si>
  <si>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</si>
  <si>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</si>
  <si>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</si>
  <si>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</si>
  <si>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</si>
  <si>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</si>
  <si>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</si>
  <si>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</si>
  <si>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</si>
  <si>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</si>
  <si>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</si>
  <si>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</si>
  <si>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</si>
  <si>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</si>
  <si>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</si>
  <si>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</si>
  <si>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</si>
  <si>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</si>
  <si>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</si>
  <si>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</si>
  <si>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</si>
  <si>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</si>
  <si>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</si>
  <si>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</si>
  <si>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</si>
  <si>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</si>
  <si>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</si>
  <si>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</si>
  <si>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</si>
  <si>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</si>
  <si>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</si>
  <si>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</si>
  <si>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</si>
  <si>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</si>
  <si>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</si>
  <si>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</si>
  <si>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</si>
  <si>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</si>
  <si>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</si>
  <si>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</si>
  <si>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</si>
  <si>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</si>
  <si>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</si>
  <si>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</si>
  <si>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</si>
  <si>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</si>
  <si>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</si>
  <si>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</si>
  <si>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</si>
  <si>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</si>
  <si>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</si>
  <si>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</si>
  <si>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</si>
  <si>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</si>
  <si>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</si>
  <si>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</si>
  <si>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</si>
  <si>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</si>
  <si>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</si>
  <si>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</si>
  <si>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</si>
  <si>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</si>
  <si>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</si>
  <si>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</si>
  <si>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</si>
  <si>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</si>
  <si>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</si>
  <si>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</si>
  <si>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</si>
  <si>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</si>
  <si>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</si>
  <si>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</si>
  <si>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</si>
  <si>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</si>
  <si>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</si>
  <si>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</si>
  <si>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</si>
  <si>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</si>
  <si>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</si>
  <si>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</si>
  <si>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</si>
  <si>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</si>
  <si>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</si>
  <si>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</si>
  <si>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</si>
  <si>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</si>
  <si>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</si>
  <si>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</si>
  <si>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</si>
  <si>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</si>
  <si>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</si>
  <si>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</si>
  <si>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</si>
  <si>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</si>
  <si>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</si>
  <si>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</si>
  <si>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</si>
  <si>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</si>
  <si>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</si>
  <si>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</si>
  <si>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</si>
  <si>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</si>
  <si>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</si>
  <si>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</si>
  <si>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</si>
  <si>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</si>
  <si>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</si>
  <si>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</si>
  <si>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</si>
  <si>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</si>
  <si>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</si>
  <si>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</si>
  <si>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</si>
  <si>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</si>
  <si>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</si>
  <si>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</si>
  <si>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</si>
  <si>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</si>
  <si>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</si>
  <si>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</si>
  <si>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</si>
  <si>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</si>
  <si>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</si>
  <si>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</si>
  <si>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</si>
  <si>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</si>
  <si>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</si>
  <si>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</si>
  <si>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</si>
  <si>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</si>
  <si>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</si>
  <si>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</si>
  <si>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</si>
  <si>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</si>
  <si>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</si>
  <si>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</si>
  <si>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</si>
  <si>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</si>
  <si>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</si>
  <si>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</si>
  <si>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</si>
  <si>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</si>
  <si>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</si>
  <si>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</si>
  <si>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</si>
  <si>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</si>
  <si>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</si>
  <si>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</si>
  <si>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</si>
  <si>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</si>
  <si>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</si>
  <si>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</si>
  <si>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</si>
  <si>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</si>
  <si>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</si>
  <si>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</si>
  <si>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</si>
  <si>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</si>
  <si>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</si>
  <si>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</si>
  <si>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</si>
  <si>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</si>
  <si>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</si>
  <si>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</si>
  <si>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</si>
  <si>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</si>
  <si>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</si>
  <si>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</si>
  <si>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</si>
  <si>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</si>
  <si>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</si>
  <si>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</si>
  <si>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</si>
  <si>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</si>
  <si>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</si>
  <si>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</si>
  <si>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</si>
  <si>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</si>
  <si>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</si>
  <si>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</si>
  <si>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</si>
  <si>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</si>
  <si>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</si>
  <si>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</si>
  <si>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</si>
  <si>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</si>
  <si>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</si>
  <si>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</si>
  <si>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</si>
  <si>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</si>
  <si>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</si>
  <si>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</si>
  <si>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</si>
  <si>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</si>
  <si>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</si>
  <si>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</si>
  <si>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</si>
  <si>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</si>
  <si>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</si>
  <si>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</si>
  <si>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</si>
  <si>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</si>
  <si>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</si>
  <si>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</si>
  <si>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</si>
  <si>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</si>
  <si>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</si>
  <si>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</si>
  <si>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</si>
  <si>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</si>
  <si>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</si>
  <si>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</si>
  <si>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</si>
  <si>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</si>
  <si>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</si>
  <si>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</si>
  <si>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</si>
  <si>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</si>
  <si>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</si>
  <si>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</si>
  <si>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</si>
  <si>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</si>
  <si>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</si>
  <si>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</si>
  <si>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</si>
  <si>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</si>
  <si>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</si>
  <si>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</si>
  <si>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</si>
  <si>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</si>
  <si>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</si>
  <si>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</si>
  <si>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</si>
  <si>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</si>
  <si>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</si>
  <si>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</si>
  <si>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</si>
  <si>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</si>
  <si>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</si>
  <si>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</si>
  <si>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</si>
  <si>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</si>
  <si>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</si>
  <si>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</si>
  <si>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</si>
  <si>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</si>
  <si>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</si>
  <si>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</si>
  <si>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</si>
  <si>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</si>
  <si>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</si>
  <si>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</si>
  <si>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</si>
  <si>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</si>
  <si>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</si>
  <si>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</si>
  <si>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</si>
  <si>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</si>
  <si>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</si>
  <si>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</si>
  <si>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</si>
  <si>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</si>
  <si>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</si>
  <si>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</si>
  <si>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</si>
  <si>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</si>
  <si>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</si>
  <si>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</si>
  <si>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</si>
  <si>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</si>
  <si>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</si>
  <si>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</si>
  <si>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</si>
  <si>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</si>
  <si>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</si>
  <si>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</si>
  <si>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</si>
  <si>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</si>
  <si>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</si>
  <si>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</si>
  <si>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</si>
  <si>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</si>
  <si>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</si>
  <si>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</si>
  <si>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</si>
  <si>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</si>
  <si>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</si>
  <si>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</si>
  <si>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</si>
  <si>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</si>
  <si>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</si>
  <si>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</si>
  <si>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</si>
  <si>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</si>
  <si>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</si>
  <si>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</si>
  <si>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</si>
  <si>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</si>
  <si>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</si>
  <si>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</si>
  <si>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</si>
  <si>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</si>
  <si>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</si>
  <si>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</si>
  <si>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</si>
  <si>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</si>
  <si>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</si>
  <si>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</si>
  <si>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</si>
  <si>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</si>
  <si>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</si>
  <si>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</si>
  <si>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</si>
  <si>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</si>
  <si>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</si>
  <si>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</si>
  <si>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</si>
  <si>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</si>
  <si>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</si>
  <si>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</si>
  <si>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</si>
  <si>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</si>
  <si>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</si>
  <si>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</si>
  <si>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</si>
  <si>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</si>
  <si>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</si>
  <si>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</si>
  <si>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</si>
  <si>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</si>
  <si>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</si>
  <si>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</si>
  <si>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</si>
  <si>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</si>
  <si>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</si>
  <si>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</si>
  <si>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</si>
  <si>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</si>
  <si>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</si>
  <si>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</si>
  <si>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</si>
  <si>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</si>
  <si>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</si>
  <si>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</si>
  <si>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</si>
  <si>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</si>
  <si>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</si>
  <si>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</si>
  <si>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</si>
  <si>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</si>
  <si>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</si>
  <si>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</si>
  <si>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</si>
  <si>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</si>
  <si>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</si>
  <si>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</si>
  <si>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</si>
  <si>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</si>
  <si>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</si>
  <si>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</si>
  <si>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</si>
  <si>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</si>
  <si>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</si>
  <si>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</si>
  <si>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</si>
  <si>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</si>
  <si>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</si>
  <si>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</si>
  <si>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</si>
  <si>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</si>
  <si>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</si>
  <si>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</si>
  <si>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</si>
  <si>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</si>
  <si>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</si>
  <si>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</si>
  <si>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</si>
  <si>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</si>
  <si>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</si>
  <si>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</si>
  <si>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</si>
  <si>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</si>
  <si>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</si>
  <si>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</si>
  <si>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</si>
  <si>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</si>
  <si>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</si>
  <si>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</si>
  <si>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</si>
  <si>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</si>
  <si>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</si>
  <si>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</si>
  <si>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</si>
  <si>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</si>
  <si>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</si>
  <si>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</si>
  <si>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</si>
  <si>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</si>
  <si>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</si>
  <si>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</si>
  <si>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</si>
  <si>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</si>
  <si>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</si>
  <si>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</si>
  <si>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</si>
  <si>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</si>
  <si>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</si>
  <si>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</si>
  <si>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</si>
  <si>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</si>
  <si>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</si>
  <si>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</si>
  <si>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</si>
  <si>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</si>
  <si>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</si>
  <si>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</si>
  <si>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</si>
  <si>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</si>
  <si>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</si>
  <si>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</si>
  <si>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</si>
  <si>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</si>
  <si>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</si>
  <si>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</si>
  <si>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</si>
  <si>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</si>
  <si>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</si>
  <si>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</si>
  <si>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</si>
  <si>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</si>
  <si>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</si>
  <si>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</si>
  <si>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</si>
  <si>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</si>
  <si>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</si>
  <si>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</si>
  <si>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</si>
  <si>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</si>
  <si>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</si>
  <si>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</si>
  <si>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</si>
  <si>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</si>
  <si>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</si>
  <si>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</si>
  <si>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</si>
  <si>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</si>
  <si>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</si>
  <si>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</si>
  <si>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</si>
  <si>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</si>
  <si>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</si>
  <si>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</si>
  <si>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</si>
  <si>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</si>
  <si>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</si>
  <si>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</si>
  <si>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</si>
  <si>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</si>
  <si>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</si>
  <si>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</si>
  <si>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</si>
  <si>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</si>
  <si>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</si>
  <si>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</si>
  <si>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</si>
  <si>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</si>
  <si>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</si>
  <si>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</si>
  <si>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</si>
  <si>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</si>
  <si>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</si>
  <si>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</si>
  <si>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</si>
  <si>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</si>
  <si>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</si>
  <si>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</si>
  <si>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</si>
  <si>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</si>
  <si>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</si>
  <si>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</si>
  <si>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</si>
  <si>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</si>
  <si>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</si>
  <si>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</si>
  <si>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</si>
  <si>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</si>
  <si>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</si>
  <si>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</si>
  <si>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</si>
  <si>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</si>
  <si>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</si>
  <si>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</si>
  <si>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</si>
  <si>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</si>
  <si>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</si>
  <si>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</si>
  <si>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</si>
  <si>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</si>
  <si>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</si>
  <si>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</si>
  <si>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</si>
  <si>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</si>
  <si>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</si>
  <si>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</si>
  <si>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</si>
  <si>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</si>
  <si>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</si>
  <si>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</si>
  <si>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</si>
  <si>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</si>
  <si>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</si>
  <si>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</si>
  <si>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</si>
  <si>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</si>
  <si>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</si>
  <si>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</si>
  <si>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</si>
  <si>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</si>
  <si>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</si>
  <si>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</si>
  <si>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</si>
  <si>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</si>
  <si>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</si>
  <si>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</si>
  <si>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</si>
  <si>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</si>
  <si>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</si>
  <si>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</si>
  <si>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</si>
  <si>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</si>
  <si>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</si>
  <si>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</si>
  <si>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</si>
  <si>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</si>
  <si>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</si>
  <si>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</si>
  <si>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</si>
  <si>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</si>
  <si>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</si>
  <si>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</si>
  <si>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</si>
  <si>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</si>
  <si>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</si>
  <si>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</si>
  <si>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</si>
  <si>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</si>
  <si>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</si>
  <si>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</si>
  <si>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</si>
  <si>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</si>
  <si>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</si>
  <si>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</si>
  <si>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</si>
  <si>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</si>
  <si>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</si>
  <si>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</si>
  <si>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</si>
  <si>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</si>
  <si>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</si>
  <si>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</si>
  <si>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</si>
  <si>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</si>
  <si>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</si>
  <si>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</si>
  <si>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</si>
  <si>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</si>
  <si>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</si>
  <si>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</si>
  <si>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</si>
  <si>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</si>
  <si>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</si>
  <si>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</si>
  <si>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</si>
  <si>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</si>
  <si>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</si>
  <si>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</si>
  <si>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</si>
  <si>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</si>
  <si>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</si>
  <si>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</si>
  <si>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</si>
  <si>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</si>
  <si>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</si>
  <si>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</si>
  <si>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</si>
  <si>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</si>
  <si>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</si>
  <si>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</si>
  <si>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</si>
  <si>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</si>
  <si>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</si>
  <si>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</si>
  <si>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</si>
  <si>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</si>
  <si>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</si>
  <si>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</si>
  <si>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</si>
  <si>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</si>
  <si>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</si>
  <si>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</si>
  <si>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</si>
  <si>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</si>
  <si>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</si>
  <si>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</si>
  <si>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</si>
  <si>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</si>
  <si>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</si>
  <si>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</si>
  <si>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</si>
  <si>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</si>
  <si>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</si>
  <si>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</si>
  <si>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</si>
  <si>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</si>
  <si>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</si>
  <si>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</si>
  <si>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</si>
  <si>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</si>
  <si>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</si>
  <si>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</si>
  <si>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</si>
  <si>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</si>
  <si>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</si>
  <si>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</si>
  <si>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</si>
  <si>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</si>
  <si>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</si>
  <si>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</si>
  <si>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</si>
  <si>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</si>
  <si>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</si>
  <si>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</si>
  <si>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</si>
  <si>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</si>
  <si>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</si>
  <si>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</si>
  <si>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</si>
  <si>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</si>
  <si>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</si>
  <si>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</si>
  <si>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</si>
  <si>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</si>
  <si>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</si>
  <si>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</si>
  <si>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</si>
  <si>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</si>
  <si>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</si>
  <si>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</si>
  <si>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</si>
  <si>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</si>
  <si>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</si>
  <si>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</si>
  <si>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</si>
  <si>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</si>
  <si>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</si>
  <si>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</si>
  <si>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</si>
  <si>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</si>
  <si>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</si>
  <si>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</si>
  <si>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</si>
  <si>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</si>
  <si>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</si>
  <si>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</si>
  <si>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</si>
  <si>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</si>
  <si>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</si>
  <si>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</si>
  <si>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</si>
  <si>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</si>
  <si>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</si>
  <si>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</si>
  <si>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</si>
  <si>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</si>
  <si>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</si>
  <si>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</si>
  <si>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</si>
  <si>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</si>
  <si>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</si>
  <si>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</si>
  <si>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</si>
  <si>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</si>
  <si>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</si>
  <si>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</si>
  <si>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</si>
  <si>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</si>
  <si>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</si>
  <si>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</si>
  <si>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</si>
  <si>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</si>
  <si>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</si>
  <si>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</si>
  <si>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</si>
  <si>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</si>
  <si>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</si>
  <si>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</si>
  <si>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</si>
  <si>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</si>
  <si>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</si>
  <si>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</si>
  <si>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</si>
  <si>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</si>
  <si>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</si>
  <si>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</si>
  <si>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</si>
  <si>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</si>
  <si>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</si>
  <si>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</si>
  <si>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</si>
  <si>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</si>
  <si>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</si>
  <si>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</si>
  <si>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</si>
  <si>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</si>
  <si>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</si>
  <si>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</si>
  <si>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</si>
  <si>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</si>
  <si>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</si>
  <si>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</si>
  <si>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</si>
  <si>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</si>
  <si>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</si>
  <si>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</si>
  <si>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</si>
  <si>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</si>
  <si>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</si>
  <si>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</si>
  <si>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</si>
  <si>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</si>
  <si>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</si>
  <si>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</si>
  <si>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</si>
  <si>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</si>
  <si>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</si>
  <si>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</si>
  <si>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</si>
  <si>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</si>
  <si>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</si>
  <si>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</si>
  <si>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</si>
  <si>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</si>
  <si>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</si>
  <si>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</si>
  <si>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</si>
  <si>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</si>
  <si>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</si>
  <si>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</si>
  <si>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</si>
  <si>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</si>
  <si>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</si>
  <si>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</si>
  <si>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</si>
  <si>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</si>
  <si>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</si>
  <si>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</si>
  <si>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</si>
  <si>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</si>
  <si>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</si>
  <si>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</si>
  <si>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</si>
  <si>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</si>
  <si>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</si>
  <si>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</si>
  <si>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</si>
  <si>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</si>
  <si>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</si>
  <si>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</si>
  <si>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</si>
  <si>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</si>
  <si>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</si>
  <si>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</si>
  <si>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</si>
  <si>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</si>
  <si>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</si>
  <si>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</si>
  <si>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</si>
  <si>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</si>
  <si>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</si>
  <si>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</si>
  <si>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</si>
  <si>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</si>
  <si>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</si>
  <si>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</si>
  <si>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</si>
  <si>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</si>
  <si>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</si>
  <si>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</si>
  <si>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</si>
  <si>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</si>
  <si>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</si>
  <si>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</si>
  <si>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</si>
  <si>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</si>
  <si>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</si>
  <si>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</si>
  <si>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</si>
  <si>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</si>
  <si>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</si>
  <si>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</si>
  <si>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</si>
  <si>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</si>
  <si>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</si>
  <si>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</si>
  <si>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</si>
  <si>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</si>
  <si>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</si>
  <si>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</si>
  <si>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</si>
  <si>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</si>
  <si>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</si>
  <si>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</si>
  <si>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</si>
  <si>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</si>
  <si>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</si>
  <si>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</si>
  <si>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</si>
  <si>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</si>
  <si>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</si>
  <si>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</si>
  <si>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</si>
  <si>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</si>
  <si>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</si>
  <si>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</si>
  <si>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</si>
  <si>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</si>
  <si>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</si>
  <si>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</si>
  <si>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</si>
  <si>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</si>
  <si>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</si>
  <si>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</si>
  <si>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</si>
  <si>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</si>
  <si>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</si>
  <si>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</si>
  <si>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</si>
  <si>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</si>
  <si>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</si>
  <si>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</si>
  <si>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</si>
  <si>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</si>
  <si>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</si>
  <si>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</si>
  <si>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</si>
  <si>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</si>
  <si>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</si>
  <si>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</si>
  <si>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</si>
  <si>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</si>
  <si>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</si>
  <si>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</si>
  <si>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</si>
  <si>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</si>
  <si>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</si>
  <si>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</si>
  <si>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</si>
  <si>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</si>
  <si>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</si>
  <si>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</si>
  <si>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</si>
  <si>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</si>
  <si>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</si>
  <si>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</si>
  <si>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</si>
  <si>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</si>
  <si>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</si>
  <si>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</si>
  <si>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</si>
  <si>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</si>
  <si>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</si>
  <si>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</si>
  <si>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</si>
  <si>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</si>
  <si>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</si>
  <si>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</si>
  <si>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</si>
  <si>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</si>
  <si>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</si>
  <si>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</si>
  <si>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</si>
  <si>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</si>
  <si>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</si>
  <si>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</si>
  <si>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</si>
  <si>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</si>
  <si>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</si>
  <si>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</si>
  <si>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</si>
  <si>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</si>
  <si>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</si>
  <si>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</si>
  <si>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</si>
  <si>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</si>
  <si>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</si>
  <si>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</si>
  <si>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</si>
  <si>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</si>
  <si>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</si>
  <si>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</si>
  <si>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</si>
  <si>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</si>
  <si>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</si>
  <si>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</si>
  <si>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</si>
  <si>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</si>
  <si>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</si>
  <si>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</si>
  <si>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</si>
  <si>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</si>
  <si>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</si>
  <si>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</si>
  <si>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</si>
  <si>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</si>
  <si>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</si>
  <si>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</si>
  <si>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</si>
  <si>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</si>
  <si>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</si>
  <si>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</si>
  <si>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</si>
  <si>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</si>
  <si>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</si>
  <si>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</si>
  <si>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</si>
  <si>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</si>
  <si>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</si>
  <si>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</si>
  <si>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</si>
  <si>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</si>
  <si>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</si>
  <si>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</si>
  <si>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</si>
  <si>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</si>
  <si>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</si>
  <si>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</si>
  <si>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</si>
  <si>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</si>
  <si>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</si>
  <si>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</si>
  <si>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</si>
  <si>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</si>
  <si>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</si>
  <si>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</si>
  <si>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</si>
  <si>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</si>
  <si>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</si>
  <si>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</si>
  <si>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</si>
  <si>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</si>
  <si>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</si>
  <si>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</si>
  <si>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</si>
  <si>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</si>
  <si>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</si>
  <si>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</si>
  <si>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</si>
  <si>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</si>
  <si>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</si>
  <si>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</si>
  <si>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</si>
  <si>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</si>
  <si>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</si>
  <si>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</si>
  <si>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</si>
  <si>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</si>
  <si>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</si>
  <si>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</si>
  <si>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</si>
  <si>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</si>
  <si>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</si>
  <si>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</si>
  <si>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</si>
  <si>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</si>
  <si>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</si>
  <si>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</si>
  <si>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</si>
  <si>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</si>
  <si>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</si>
  <si>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</si>
  <si>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</si>
  <si>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</si>
  <si>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</si>
  <si>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</si>
  <si>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</si>
  <si>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</si>
  <si>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</si>
  <si>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</si>
  <si>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</si>
  <si>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</si>
  <si>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</si>
  <si>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</si>
  <si>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</si>
  <si>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</si>
  <si>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</si>
  <si>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</si>
  <si>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</si>
  <si>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</si>
  <si>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</si>
  <si>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</si>
  <si>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</si>
  <si>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</si>
  <si>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</si>
  <si>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</si>
  <si>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</si>
  <si>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</si>
  <si>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</si>
  <si>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</si>
  <si>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</si>
  <si>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</si>
  <si>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</si>
  <si>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</si>
  <si>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</si>
  <si>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</si>
  <si>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</si>
  <si>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</si>
  <si>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</si>
  <si>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</si>
  <si>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</si>
  <si>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</si>
  <si>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</si>
  <si>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</si>
  <si>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</si>
  <si>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</si>
  <si>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</si>
  <si>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</si>
  <si>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</si>
  <si>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</si>
  <si>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</si>
  <si>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</si>
  <si>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</si>
  <si>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</si>
  <si>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</si>
  <si>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</si>
  <si>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</si>
  <si>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</si>
  <si>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</si>
  <si>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</si>
  <si>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</si>
  <si>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</si>
  <si>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</si>
  <si>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</si>
  <si>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</si>
  <si>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</si>
  <si>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</si>
  <si>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</si>
  <si>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</si>
  <si>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</si>
  <si>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</si>
  <si>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</si>
  <si>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</si>
  <si>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</si>
  <si>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</si>
  <si>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</si>
  <si>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</si>
  <si>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</si>
  <si>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</si>
  <si>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</si>
  <si>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</si>
  <si>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</si>
  <si>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</si>
  <si>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</si>
  <si>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</si>
  <si>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</si>
  <si>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</si>
  <si>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</si>
  <si>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</si>
  <si>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</si>
  <si>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</si>
  <si>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</si>
  <si>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</si>
  <si>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</si>
  <si>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</si>
  <si>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</si>
  <si>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</si>
  <si>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</si>
  <si>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</si>
  <si>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</si>
  <si>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</si>
  <si>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</si>
  <si>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</si>
  <si>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</si>
  <si>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</si>
  <si>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</si>
  <si>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</si>
  <si>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</si>
  <si>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</si>
  <si>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</si>
  <si>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</si>
  <si>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</si>
  <si>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</si>
  <si>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</si>
  <si>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</si>
  <si>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</si>
  <si>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</si>
  <si>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</si>
  <si>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</si>
  <si>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</si>
  <si>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</si>
  <si>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</si>
  <si>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</si>
  <si>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</si>
  <si>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</si>
  <si>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</si>
  <si>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</si>
  <si>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</si>
  <si>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</si>
  <si>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</si>
  <si>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</si>
  <si>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</si>
  <si>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</si>
  <si>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</si>
  <si>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</si>
  <si>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</si>
  <si>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</si>
  <si>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</si>
  <si>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</si>
  <si>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</si>
  <si>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</si>
  <si>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</si>
  <si>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</si>
  <si>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</si>
  <si>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</si>
  <si>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</si>
  <si>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</si>
  <si>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</si>
  <si>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</si>
  <si>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</si>
  <si>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</si>
  <si>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</si>
  <si>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</si>
  <si>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</si>
  <si>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</si>
  <si>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</si>
  <si>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</si>
  <si>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</si>
  <si>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</si>
  <si>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</si>
  <si>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</si>
  <si>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</si>
  <si>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</si>
  <si>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</si>
  <si>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</si>
  <si>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</si>
  <si>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</si>
  <si>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</si>
  <si>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</si>
  <si>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</si>
  <si>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</si>
  <si>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</si>
  <si>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</si>
  <si>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</si>
  <si>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</si>
  <si>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</si>
  <si>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</si>
  <si>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</si>
  <si>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</si>
  <si>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</si>
  <si>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</si>
  <si>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</si>
  <si>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</si>
  <si>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</si>
  <si>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</si>
  <si>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</si>
  <si>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</si>
  <si>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</si>
  <si>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</si>
  <si>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</si>
  <si>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</si>
  <si>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</si>
  <si>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</si>
  <si>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</si>
  <si>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</si>
  <si>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</si>
  <si>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</si>
  <si>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</si>
  <si>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</si>
  <si>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</si>
  <si>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</si>
  <si>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</si>
  <si>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</si>
  <si>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</si>
  <si>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</si>
  <si>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</si>
  <si>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</si>
  <si>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</si>
  <si>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</si>
  <si>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</si>
  <si>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</si>
  <si>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</si>
  <si>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</si>
  <si>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</si>
  <si>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</si>
  <si>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</si>
  <si>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</si>
  <si>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</si>
  <si>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</si>
  <si>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</si>
  <si>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</si>
  <si>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</si>
  <si>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</si>
  <si>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</si>
  <si>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</si>
  <si>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</si>
  <si>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</si>
  <si>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</si>
  <si>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</si>
  <si>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</si>
  <si>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</si>
  <si>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</si>
  <si>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</si>
  <si>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</si>
  <si>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</si>
  <si>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</si>
  <si>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</si>
  <si>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</si>
  <si>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</si>
  <si>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</si>
  <si>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</si>
  <si>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</si>
  <si>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</si>
  <si>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</si>
  <si>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</si>
  <si>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</si>
  <si>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</si>
  <si>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</si>
  <si>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</si>
  <si>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</si>
  <si>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</si>
  <si>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</si>
  <si>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</si>
  <si>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</si>
  <si>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</si>
  <si>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</si>
  <si>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</si>
  <si>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</si>
  <si>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</si>
  <si>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</si>
  <si>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</si>
  <si>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</si>
  <si>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</si>
  <si>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</si>
  <si>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</si>
  <si>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</si>
  <si>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</si>
  <si>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</si>
  <si>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</si>
  <si>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</si>
  <si>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</si>
  <si>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</si>
  <si>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</si>
  <si>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</si>
  <si>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</si>
  <si>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</si>
  <si>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</si>
  <si>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</si>
  <si>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</si>
  <si>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</si>
  <si>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</si>
  <si>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</si>
  <si>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</si>
  <si>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</si>
  <si>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</si>
  <si>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</si>
  <si>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</si>
  <si>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</si>
  <si>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</si>
  <si>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</si>
  <si>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</si>
  <si>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</si>
  <si>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</si>
  <si>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</si>
  <si>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</si>
  <si>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</si>
  <si>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</si>
  <si>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</si>
  <si>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</si>
  <si>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</si>
  <si>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</si>
  <si>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</si>
  <si>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</si>
  <si>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</si>
  <si>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</si>
  <si>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</si>
  <si>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</si>
  <si>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</si>
  <si>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</si>
  <si>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</si>
  <si>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</si>
  <si>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</si>
  <si>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</si>
  <si>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</si>
  <si>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</si>
  <si>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</si>
  <si>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</si>
  <si>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</si>
  <si>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</si>
  <si>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</si>
  <si>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</si>
  <si>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</si>
  <si>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</si>
  <si>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</si>
  <si>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</si>
  <si>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</si>
  <si>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</si>
  <si>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</si>
  <si>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</si>
  <si>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</si>
  <si>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</si>
  <si>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</si>
  <si>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</si>
  <si>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</si>
  <si>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</si>
  <si>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</si>
  <si>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</si>
  <si>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</si>
  <si>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</si>
  <si>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</si>
  <si>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</si>
  <si>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</si>
  <si>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</si>
  <si>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</si>
  <si>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</si>
  <si>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</si>
  <si>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</si>
  <si>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</si>
  <si>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</si>
  <si>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</si>
  <si>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</si>
  <si>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</si>
  <si>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</si>
  <si>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</si>
  <si>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</si>
  <si>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</si>
  <si>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</si>
  <si>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</si>
  <si>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</si>
  <si>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</si>
  <si>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</si>
  <si>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</si>
  <si>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</si>
  <si>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</si>
  <si>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</si>
  <si>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</si>
  <si>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</si>
  <si>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</si>
  <si>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</si>
  <si>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</si>
  <si>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</si>
  <si>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</si>
  <si>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</si>
  <si>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</si>
  <si>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</si>
  <si>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</si>
  <si>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</si>
  <si>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</si>
  <si>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</si>
  <si>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</si>
  <si>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</si>
  <si>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</si>
  <si>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</si>
  <si>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</si>
  <si>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</si>
  <si>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</si>
  <si>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</si>
  <si>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</si>
  <si>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</si>
  <si>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</si>
  <si>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</si>
  <si>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</si>
  <si>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</si>
  <si>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</si>
  <si>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</si>
  <si>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</si>
  <si>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</si>
  <si>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</si>
  <si>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</si>
  <si>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</si>
  <si>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</si>
  <si>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</si>
  <si>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</si>
  <si>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</si>
  <si>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</si>
  <si>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</si>
  <si>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</si>
  <si>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</si>
  <si>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</si>
  <si>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</si>
  <si>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</si>
  <si>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</si>
  <si>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</si>
  <si>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</si>
  <si>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</si>
  <si>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</si>
  <si>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</si>
  <si>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</si>
  <si>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</si>
  <si>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</si>
  <si>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</si>
  <si>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</si>
  <si>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</si>
  <si>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</si>
  <si>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</si>
  <si>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</si>
  <si>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</si>
  <si>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</si>
  <si>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</si>
  <si>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</si>
  <si>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</si>
  <si>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</si>
  <si>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</si>
  <si>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</si>
  <si>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</si>
  <si>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</si>
  <si>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</si>
  <si>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</si>
  <si>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</si>
  <si>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</si>
  <si>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</si>
  <si>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</si>
  <si>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</si>
  <si>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</si>
  <si>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</si>
  <si>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</si>
  <si>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</si>
  <si>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</si>
  <si>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</si>
  <si>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</si>
  <si>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</si>
  <si>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</si>
  <si>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</si>
  <si>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</si>
  <si>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</si>
  <si>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</si>
  <si>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</si>
  <si>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</si>
  <si>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</si>
  <si>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</si>
  <si>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</si>
  <si>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</si>
  <si>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</si>
  <si>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</si>
  <si>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</si>
  <si>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</si>
  <si>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</si>
  <si>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</si>
  <si>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</si>
  <si>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</si>
  <si>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</si>
  <si>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</si>
  <si>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</si>
  <si>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</si>
  <si>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</si>
  <si>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</si>
  <si>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</si>
  <si>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</si>
  <si>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</si>
  <si>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</si>
  <si>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</si>
  <si>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</si>
  <si>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</si>
  <si>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</si>
  <si>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</si>
  <si>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</si>
  <si>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</si>
  <si>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</si>
  <si>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</si>
  <si>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</si>
  <si>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</si>
  <si>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</si>
  <si>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</si>
  <si>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</si>
  <si>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</si>
  <si>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</si>
  <si>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</si>
  <si>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</si>
  <si>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</si>
  <si>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</si>
  <si>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</si>
  <si>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</si>
  <si>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</si>
  <si>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</si>
  <si>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</si>
  <si>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</si>
  <si>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</si>
  <si>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</si>
  <si>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</si>
  <si>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</si>
  <si>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</si>
  <si>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</si>
  <si>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</si>
  <si>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</si>
  <si>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</si>
  <si>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</si>
  <si>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</si>
  <si>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</si>
  <si>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</si>
  <si>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</si>
  <si>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</si>
  <si>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</si>
  <si>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</si>
  <si>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</si>
  <si>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</si>
  <si>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</si>
  <si>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</si>
  <si>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</si>
  <si>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</si>
  <si>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</si>
  <si>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</si>
  <si>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</si>
  <si>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</si>
  <si>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</si>
  <si>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</si>
  <si>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</si>
  <si>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</si>
  <si>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</si>
  <si>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</si>
  <si>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</si>
  <si>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</si>
  <si>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</si>
  <si>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</si>
  <si>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</si>
  <si>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</si>
  <si>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</si>
  <si>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</si>
  <si>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</si>
  <si>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</si>
  <si>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</si>
  <si>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</si>
  <si>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</si>
  <si>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</si>
  <si>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</si>
  <si>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</si>
  <si>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</si>
  <si>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</si>
  <si>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</si>
  <si>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</si>
  <si>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</si>
  <si>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</si>
  <si>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</si>
  <si>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</si>
  <si>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</si>
  <si>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</si>
  <si>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</si>
  <si>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</si>
  <si>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</si>
  <si>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</si>
  <si>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</si>
  <si>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</si>
  <si>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</si>
  <si>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</si>
  <si>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</si>
  <si>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</si>
  <si>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</si>
  <si>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</si>
  <si>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</si>
  <si>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</si>
  <si>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</si>
  <si>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</si>
  <si>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</si>
  <si>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</si>
  <si>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</si>
  <si>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</si>
  <si>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</si>
  <si>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</si>
  <si>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</si>
  <si>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</si>
  <si>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</si>
  <si>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</si>
  <si>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</si>
  <si>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</si>
  <si>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</si>
  <si>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</si>
  <si>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</si>
  <si>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</si>
  <si>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</si>
  <si>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</si>
  <si>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</si>
  <si>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</si>
  <si>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</si>
  <si>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</si>
  <si>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</si>
  <si>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</si>
  <si>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</si>
  <si>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</si>
  <si>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</si>
  <si>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</si>
  <si>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</si>
  <si>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</si>
  <si>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</si>
  <si>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</si>
  <si>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</si>
  <si>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</si>
  <si>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</si>
  <si>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</si>
  <si>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</si>
  <si>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</si>
  <si>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</si>
  <si>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</si>
  <si>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</si>
  <si>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</si>
  <si>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</si>
  <si>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</si>
  <si>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</si>
  <si>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</si>
  <si>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</si>
  <si>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</si>
  <si>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</si>
  <si>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</si>
  <si>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</si>
  <si>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</si>
  <si>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</si>
  <si>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</si>
  <si>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</si>
  <si>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</si>
  <si>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</si>
  <si>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</si>
  <si>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</si>
  <si>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</si>
  <si>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</si>
  <si>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</si>
  <si>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</si>
  <si>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</si>
  <si>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</si>
  <si>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</si>
  <si>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</si>
  <si>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</si>
  <si>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</si>
  <si>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</si>
  <si>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</si>
  <si>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</si>
  <si>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</si>
  <si>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</si>
  <si>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</si>
  <si>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</si>
  <si>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</si>
  <si>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</si>
  <si>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</si>
  <si>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</si>
  <si>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</si>
  <si>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</si>
  <si>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</si>
  <si>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</si>
  <si>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</si>
  <si>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</si>
  <si>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</si>
  <si>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</si>
  <si>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</si>
  <si>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</si>
  <si>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</si>
  <si>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</si>
  <si>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</si>
  <si>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</si>
  <si>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</si>
  <si>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</si>
  <si>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</si>
  <si>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</si>
  <si>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</si>
  <si>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</si>
  <si>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</si>
  <si>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</si>
  <si>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</si>
  <si>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</si>
  <si>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</si>
  <si>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</si>
  <si>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</si>
  <si>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</si>
  <si>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</si>
  <si>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</si>
  <si>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</si>
  <si>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</si>
  <si>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</si>
  <si>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</si>
  <si>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</si>
  <si>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</si>
  <si>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</si>
  <si>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</si>
  <si>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</si>
  <si>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</si>
  <si>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</si>
  <si>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</si>
  <si>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</si>
  <si>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</si>
  <si>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</si>
  <si>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</si>
  <si>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</si>
  <si>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</si>
  <si>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</si>
  <si>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</si>
  <si>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</si>
  <si>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</si>
  <si>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</si>
  <si>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</si>
  <si>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</si>
  <si>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</si>
  <si>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</si>
  <si>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</si>
  <si>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</si>
  <si>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</si>
  <si>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</si>
  <si>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</si>
  <si>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</si>
  <si>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</si>
  <si>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</si>
  <si>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</si>
  <si>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</si>
  <si>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</si>
  <si>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</si>
  <si>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</si>
  <si>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</si>
  <si>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</si>
  <si>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</si>
  <si>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</si>
  <si>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</si>
  <si>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</si>
  <si>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</si>
  <si>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</si>
  <si>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</si>
  <si>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</si>
  <si>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</si>
  <si>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</si>
  <si>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</si>
  <si>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</si>
  <si>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</si>
  <si>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</si>
  <si>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</si>
  <si>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</si>
  <si>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</si>
  <si>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</si>
  <si>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</si>
  <si>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</si>
  <si>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</si>
  <si>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</si>
  <si>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</si>
  <si>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</si>
  <si>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</si>
  <si>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</si>
  <si>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</si>
  <si>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</si>
  <si>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</si>
  <si>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</si>
  <si>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</si>
  <si>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</si>
  <si>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</si>
  <si>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</si>
  <si>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</si>
  <si>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</si>
  <si>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</si>
  <si>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</si>
  <si>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</si>
  <si>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</si>
  <si>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</si>
  <si>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</si>
  <si>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</si>
  <si>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</si>
  <si>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</si>
  <si>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</si>
  <si>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</si>
  <si>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</si>
  <si>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</si>
  <si>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</si>
  <si>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</si>
  <si>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</si>
  <si>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</si>
  <si>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</si>
  <si>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</si>
  <si>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</si>
  <si>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</si>
  <si>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</si>
  <si>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</si>
  <si>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</si>
  <si>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</si>
  <si>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</si>
  <si>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</si>
  <si>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</si>
  <si>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</si>
  <si>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</si>
  <si>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</si>
  <si>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</si>
  <si>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</si>
  <si>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</si>
  <si>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</si>
  <si>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</si>
  <si>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</si>
  <si>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</si>
  <si>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</si>
  <si>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</si>
  <si>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</si>
  <si>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</si>
  <si>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</si>
  <si>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</si>
  <si>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</si>
  <si>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</si>
  <si>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</si>
  <si>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</si>
  <si>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</si>
  <si>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</si>
  <si>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</si>
  <si>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</si>
  <si>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</si>
  <si>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</si>
  <si>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</si>
  <si>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</si>
  <si>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</si>
  <si>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</si>
  <si>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</si>
  <si>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</si>
  <si>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</si>
  <si>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</si>
  <si>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</si>
  <si>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</si>
  <si>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</si>
  <si>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</si>
  <si>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</si>
  <si>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</si>
  <si>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</si>
  <si>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</si>
  <si>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</si>
  <si>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</si>
  <si>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</si>
  <si>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</si>
  <si>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</si>
  <si>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</si>
  <si>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</si>
  <si>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</si>
  <si>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</si>
  <si>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</si>
  <si>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</si>
  <si>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</si>
  <si>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</si>
  <si>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</si>
  <si>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</si>
  <si>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</si>
  <si>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</si>
  <si>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</si>
  <si>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</si>
  <si>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</si>
  <si>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</si>
  <si>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</si>
  <si>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</si>
  <si>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</si>
  <si>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</si>
  <si>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</si>
  <si>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</si>
  <si>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</si>
  <si>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</si>
  <si>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</si>
  <si>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</si>
  <si>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</si>
  <si>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</si>
  <si>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</si>
  <si>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</si>
  <si>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</si>
  <si>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</si>
  <si>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</si>
  <si>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</si>
  <si>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</si>
  <si>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</si>
  <si>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</si>
  <si>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</si>
  <si>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</si>
  <si>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</si>
  <si>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</si>
  <si>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</si>
  <si>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</si>
  <si>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</si>
  <si>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</si>
  <si>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</si>
  <si>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</si>
  <si>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</si>
  <si>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</si>
  <si>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</si>
  <si>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</si>
  <si>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</si>
  <si>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</si>
  <si>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</si>
  <si>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</si>
  <si>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</si>
  <si>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</si>
  <si>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</si>
  <si>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</si>
  <si>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</si>
  <si>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</si>
  <si>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</si>
  <si>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</si>
  <si>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</si>
  <si>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</si>
  <si>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</si>
  <si>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</si>
  <si>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</si>
  <si>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</si>
  <si>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</si>
  <si>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</si>
  <si>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</si>
  <si>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</si>
  <si>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</si>
  <si>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</si>
  <si>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</si>
  <si>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</si>
  <si>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</si>
  <si>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</si>
  <si>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</si>
  <si>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</si>
  <si>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</si>
  <si>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</si>
  <si>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</si>
  <si>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</si>
  <si>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</si>
  <si>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</si>
  <si>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</si>
  <si>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</si>
  <si>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</si>
  <si>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</si>
  <si>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</si>
  <si>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</si>
  <si>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</si>
  <si>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</si>
  <si>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</si>
  <si>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</si>
  <si>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</si>
  <si>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</si>
  <si>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</si>
  <si>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</si>
  <si>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</si>
  <si>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</si>
  <si>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</si>
  <si>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</si>
  <si>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</si>
  <si>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</si>
  <si>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</si>
  <si>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</si>
  <si>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</si>
  <si>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</si>
  <si>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</si>
  <si>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</si>
  <si>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</si>
  <si>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</si>
  <si>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</si>
  <si>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</si>
  <si>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</si>
  <si>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</si>
  <si>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</si>
  <si>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</si>
  <si>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</si>
  <si>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</si>
  <si>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</si>
  <si>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</si>
  <si>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</si>
  <si>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</si>
  <si>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</si>
  <si>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</si>
  <si>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</si>
  <si>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</si>
  <si>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</si>
  <si>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</si>
  <si>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</si>
  <si>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</si>
  <si>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</si>
  <si>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</si>
  <si>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</si>
  <si>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</si>
  <si>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</si>
  <si>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</si>
  <si>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</si>
  <si>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</si>
  <si>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</si>
  <si>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</si>
  <si>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</si>
  <si>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</si>
  <si>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</si>
  <si>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</si>
  <si>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</si>
  <si>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</si>
  <si>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</si>
  <si>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</si>
  <si>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</si>
  <si>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</si>
  <si>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</si>
  <si>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</si>
  <si>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</si>
  <si>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</si>
  <si>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</si>
  <si>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</si>
  <si>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</si>
  <si>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</si>
  <si>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</si>
  <si>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</si>
  <si>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</si>
  <si>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</si>
  <si>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</si>
  <si>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</si>
  <si>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</si>
  <si>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</si>
  <si>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</si>
  <si>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</si>
  <si>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</si>
  <si>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</si>
  <si>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</si>
  <si>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</si>
  <si>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</si>
  <si>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</si>
  <si>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</si>
  <si>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</si>
  <si>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</si>
  <si>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</si>
  <si>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</si>
  <si>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</si>
  <si>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</si>
  <si>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</si>
  <si>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</si>
  <si>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</si>
  <si>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</si>
  <si>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</si>
  <si>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</si>
  <si>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</si>
  <si>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</si>
  <si>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</si>
  <si>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</si>
  <si>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</si>
  <si>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</si>
  <si>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</si>
  <si>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</si>
  <si>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</si>
  <si>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</si>
  <si>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</si>
  <si>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</si>
  <si>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</si>
  <si>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</si>
  <si>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</si>
  <si>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</si>
  <si>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</si>
  <si>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</si>
  <si>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</si>
  <si>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</si>
  <si>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</si>
  <si>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</si>
  <si>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</si>
  <si>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</si>
  <si>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</si>
  <si>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</si>
  <si>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</si>
  <si>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</si>
  <si>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</si>
  <si>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</si>
  <si>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</si>
  <si>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</si>
  <si>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</si>
  <si>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</si>
  <si>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</si>
  <si>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</si>
  <si>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</si>
  <si>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</si>
  <si>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</si>
  <si>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</si>
  <si>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</si>
  <si>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</si>
  <si>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</si>
  <si>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</si>
  <si>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</si>
  <si>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</si>
  <si>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</si>
  <si>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</si>
  <si>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</si>
  <si>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</si>
  <si>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</si>
  <si>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</si>
  <si>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</si>
  <si>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</si>
  <si>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</si>
  <si>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</si>
  <si>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</si>
  <si>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</si>
  <si>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</si>
  <si>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</si>
  <si>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</si>
  <si>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</si>
  <si>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</si>
  <si>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</si>
  <si>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</si>
  <si>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</si>
  <si>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</si>
  <si>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</si>
  <si>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</si>
  <si>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</si>
  <si>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</si>
  <si>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</si>
  <si>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</si>
  <si>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</si>
  <si>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</si>
  <si>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</si>
  <si>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</si>
  <si>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</si>
  <si>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</si>
  <si>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</si>
  <si>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</si>
  <si>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</si>
  <si>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</si>
  <si>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</si>
  <si>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</si>
  <si>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</si>
  <si>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</si>
  <si>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</si>
  <si>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</si>
  <si>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</si>
  <si>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</si>
  <si>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</si>
  <si>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</si>
  <si>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</si>
  <si>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</si>
  <si>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</si>
  <si>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</si>
  <si>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</si>
  <si>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</si>
  <si>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</si>
  <si>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</si>
  <si>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</si>
  <si>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</si>
  <si>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</si>
  <si>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</si>
  <si>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</si>
  <si>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</si>
  <si>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</si>
  <si>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</si>
  <si>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</si>
  <si>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</si>
  <si>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</si>
  <si>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</si>
  <si>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</si>
  <si>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</si>
  <si>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</si>
  <si>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</si>
  <si>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</si>
  <si>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</si>
  <si>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</si>
  <si>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</si>
  <si>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</si>
  <si>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</si>
  <si>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</si>
  <si>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</si>
  <si>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</si>
  <si>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</si>
  <si>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</si>
  <si>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</si>
  <si>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</si>
  <si>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</si>
  <si>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</si>
  <si>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</si>
  <si>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</si>
  <si>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</si>
  <si>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</si>
  <si>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</si>
  <si>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</si>
  <si>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</si>
  <si>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</si>
  <si>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</si>
  <si>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</si>
  <si>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</si>
  <si>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</si>
  <si>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</si>
  <si>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</si>
  <si>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</si>
  <si>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</si>
  <si>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</si>
  <si>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</si>
  <si>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</si>
  <si>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</si>
  <si>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</si>
  <si>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</si>
  <si>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</si>
  <si>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</si>
  <si>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</si>
  <si>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</si>
  <si>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</si>
  <si>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</si>
  <si>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</si>
  <si>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</si>
  <si>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</si>
  <si>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</si>
  <si>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</si>
  <si>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</si>
  <si>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</si>
  <si>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</si>
  <si>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</si>
  <si>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</si>
  <si>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</si>
  <si>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</si>
  <si>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</si>
  <si>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</si>
  <si>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</si>
  <si>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</si>
  <si>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</si>
  <si>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</si>
  <si>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</si>
  <si>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</si>
  <si>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</si>
  <si>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</si>
  <si>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</si>
  <si>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</si>
  <si>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</si>
  <si>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</si>
  <si>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</si>
  <si>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</si>
  <si>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</si>
  <si>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</si>
  <si>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</si>
  <si>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</si>
  <si>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</si>
  <si>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</si>
  <si>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</si>
  <si>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</si>
  <si>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</si>
  <si>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</si>
  <si>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</si>
  <si>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</si>
  <si>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</si>
  <si>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</si>
  <si>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</si>
  <si>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</si>
  <si>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</si>
  <si>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</si>
  <si>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</si>
  <si>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</si>
  <si>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</si>
  <si>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</si>
  <si>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</si>
  <si>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</si>
  <si>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</si>
  <si>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</si>
  <si>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</si>
  <si>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</si>
  <si>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</si>
  <si>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</si>
  <si>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</si>
  <si>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</si>
  <si>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</si>
  <si>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</si>
  <si>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</si>
  <si>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</si>
  <si>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</si>
  <si>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</si>
  <si>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</si>
  <si>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</si>
  <si>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</si>
  <si>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</si>
  <si>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</si>
  <si>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</si>
  <si>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</si>
  <si>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</si>
  <si>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</si>
  <si>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</si>
  <si>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</si>
  <si>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</si>
  <si>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</si>
  <si>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</si>
  <si>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</si>
  <si>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</si>
  <si>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</si>
  <si>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</si>
  <si>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</si>
  <si>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</si>
  <si>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</si>
  <si>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</si>
  <si>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</si>
  <si>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</si>
  <si>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</si>
  <si>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</si>
  <si>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</si>
  <si>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</si>
  <si>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</si>
  <si>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</si>
  <si>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</si>
  <si>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</si>
  <si>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</si>
  <si>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</si>
  <si>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</si>
  <si>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</si>
  <si>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</si>
  <si>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</si>
  <si>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</si>
  <si>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</si>
  <si>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</si>
  <si>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</si>
  <si>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</si>
  <si>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</si>
  <si>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</si>
  <si>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</si>
  <si>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</si>
  <si>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</si>
  <si>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</si>
  <si>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</si>
  <si>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</si>
  <si>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</si>
  <si>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</si>
  <si>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</si>
  <si>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</si>
  <si>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</si>
  <si>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</si>
  <si>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</si>
  <si>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</si>
  <si>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</si>
  <si>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</si>
  <si>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</si>
  <si>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</si>
  <si>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</si>
  <si>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</si>
  <si>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</si>
  <si>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</si>
  <si>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</si>
  <si>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</si>
  <si>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</si>
  <si>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</si>
  <si>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</si>
  <si>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</si>
  <si>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</si>
  <si>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</si>
  <si>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</si>
  <si>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</si>
  <si>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</si>
  <si>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</si>
  <si>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</si>
  <si>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</si>
  <si>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</si>
  <si>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</si>
  <si>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</si>
  <si>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</si>
  <si>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</si>
  <si>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</si>
  <si>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</si>
  <si>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</si>
  <si>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</si>
  <si>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</si>
  <si>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</si>
  <si>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</si>
  <si>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</si>
  <si>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</si>
  <si>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</si>
  <si>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</si>
  <si>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</si>
  <si>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</si>
  <si>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</si>
  <si>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</si>
  <si>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</si>
  <si>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</si>
  <si>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</si>
  <si>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</si>
  <si>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</si>
  <si>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</si>
  <si>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</si>
  <si>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</si>
  <si>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</si>
  <si>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</si>
  <si>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</si>
  <si>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</si>
  <si>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</si>
  <si>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</si>
  <si>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</si>
  <si>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</si>
  <si>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</si>
  <si>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</si>
  <si>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</si>
  <si>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</si>
  <si>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</si>
  <si>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</si>
  <si>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</si>
  <si>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</si>
  <si>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</si>
  <si>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</si>
  <si>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</si>
  <si>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</si>
  <si>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</si>
  <si>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</si>
  <si>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</si>
  <si>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</si>
  <si>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</si>
  <si>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</si>
  <si>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</si>
  <si>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</si>
  <si>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</si>
  <si>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</si>
  <si>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</si>
  <si>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</si>
  <si>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</si>
  <si>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</si>
  <si>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</si>
  <si>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</si>
  <si>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</si>
  <si>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</si>
  <si>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</si>
  <si>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</si>
  <si>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</si>
  <si>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</si>
  <si>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</si>
  <si>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</si>
  <si>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</si>
  <si>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</si>
  <si>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</si>
  <si>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</si>
  <si>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</si>
  <si>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</si>
  <si>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</si>
  <si>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</si>
  <si>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</si>
  <si>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</si>
  <si>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</si>
  <si>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</si>
  <si>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</si>
  <si>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</si>
  <si>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</si>
  <si>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</si>
  <si>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</si>
  <si>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</si>
  <si>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</si>
  <si>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</si>
  <si>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</si>
  <si>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</si>
  <si>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</si>
  <si>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</si>
  <si>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</si>
  <si>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</si>
  <si>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</si>
  <si>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</si>
  <si>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</si>
  <si>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</si>
  <si>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</si>
  <si>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</si>
  <si>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</si>
  <si>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</si>
  <si>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</si>
  <si>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</si>
  <si>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</si>
  <si>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</si>
  <si>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</si>
  <si>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</si>
  <si>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</si>
  <si>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</si>
  <si>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</si>
  <si>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</si>
  <si>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</si>
  <si>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</si>
  <si>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</si>
  <si>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</si>
  <si>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</si>
  <si>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</si>
  <si>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</si>
  <si>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</si>
  <si>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</si>
  <si>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</si>
  <si>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</si>
  <si>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</si>
  <si>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</si>
  <si>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</si>
  <si>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</si>
  <si>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</si>
  <si>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</si>
  <si>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</si>
  <si>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</si>
  <si>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</si>
  <si>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</si>
  <si>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</si>
  <si>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</si>
  <si>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</si>
  <si>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</si>
  <si>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</si>
  <si>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</si>
  <si>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</si>
  <si>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</si>
  <si>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</si>
  <si>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</si>
  <si>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</si>
  <si>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</si>
  <si>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</si>
  <si>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</si>
  <si>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</si>
  <si>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</si>
  <si>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</si>
  <si>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</si>
  <si>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</si>
  <si>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</si>
  <si>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</si>
  <si>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</si>
  <si>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</si>
  <si>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</si>
  <si>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</si>
  <si>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</si>
  <si>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</si>
  <si>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</si>
  <si>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</si>
  <si>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</si>
  <si>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</si>
  <si>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</si>
  <si>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</si>
  <si>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</si>
  <si>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</si>
  <si>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</si>
  <si>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</si>
  <si>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</si>
  <si>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</si>
  <si>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</si>
  <si>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</si>
  <si>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</si>
  <si>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</si>
  <si>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</si>
  <si>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</si>
  <si>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</si>
  <si>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</si>
  <si>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</si>
  <si>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</si>
  <si>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</si>
  <si>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</si>
  <si>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</si>
  <si>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</si>
  <si>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</si>
  <si>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</si>
  <si>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</si>
  <si>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</si>
  <si>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</si>
  <si>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</si>
  <si>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</si>
  <si>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</si>
  <si>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</si>
  <si>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</si>
  <si>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</si>
  <si>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</si>
  <si>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</si>
  <si>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</si>
  <si>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</si>
  <si>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</si>
  <si>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</si>
  <si>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</si>
  <si>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</si>
  <si>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</si>
  <si>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</si>
  <si>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</si>
  <si>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</si>
  <si>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</si>
  <si>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</si>
  <si>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</si>
  <si>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</si>
  <si>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</si>
  <si>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</si>
  <si>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</si>
  <si>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</si>
  <si>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</si>
  <si>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</si>
  <si>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</si>
  <si>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</si>
  <si>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</si>
  <si>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</si>
  <si>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</si>
  <si>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</si>
  <si>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</si>
  <si>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</si>
  <si>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</si>
  <si>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</si>
  <si>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</si>
  <si>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</si>
  <si>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</si>
  <si>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</si>
  <si>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</si>
  <si>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</si>
  <si>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</si>
  <si>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</si>
  <si>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</si>
  <si>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</si>
  <si>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</si>
  <si>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</si>
  <si>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</si>
  <si>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</si>
  <si>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</si>
  <si>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</si>
  <si>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</si>
  <si>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</si>
  <si>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</si>
  <si>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</si>
  <si>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</si>
  <si>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</si>
  <si>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</si>
  <si>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</si>
  <si>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</si>
  <si>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</si>
  <si>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</si>
  <si>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</si>
  <si>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</si>
  <si>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</si>
  <si>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</si>
  <si>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</si>
  <si>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</si>
  <si>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</si>
  <si>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</si>
  <si>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</si>
  <si>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</si>
  <si>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</si>
  <si>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</si>
  <si>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</si>
  <si>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</si>
  <si>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</si>
  <si>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</si>
  <si>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</si>
  <si>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</si>
  <si>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</si>
  <si>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</si>
  <si>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</si>
  <si>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</si>
  <si>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</si>
  <si>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</si>
  <si>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</si>
  <si>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</si>
  <si>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</si>
  <si>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</si>
  <si>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</si>
  <si>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</si>
  <si>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</si>
  <si>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</si>
  <si>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</si>
  <si>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</si>
  <si>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</si>
  <si>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</si>
  <si>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</si>
  <si>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</si>
  <si>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</si>
  <si>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</si>
  <si>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</si>
  <si>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</si>
  <si>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</si>
  <si>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</si>
  <si>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</si>
  <si>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</si>
  <si>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</si>
  <si>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</si>
  <si>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</si>
  <si>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</si>
  <si>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</si>
  <si>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</si>
  <si>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</si>
  <si>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</si>
  <si>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</si>
  <si>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</si>
  <si>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</si>
  <si>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</si>
  <si>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</si>
  <si>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</si>
  <si>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</si>
  <si>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</si>
  <si>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</si>
  <si>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</si>
  <si>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</si>
  <si>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</si>
  <si>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</si>
  <si>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</si>
  <si>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</si>
  <si>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</si>
  <si>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</si>
  <si>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</si>
  <si>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</si>
  <si>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</si>
  <si>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</si>
  <si>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</si>
  <si>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</si>
  <si>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</si>
  <si>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</si>
  <si>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</si>
  <si>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</si>
  <si>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</si>
  <si>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</si>
  <si>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</si>
  <si>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</si>
  <si>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</si>
  <si>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</si>
  <si>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</si>
  <si>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</si>
  <si>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</si>
  <si>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</si>
  <si>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</si>
  <si>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</si>
  <si>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</si>
  <si>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</si>
  <si>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</si>
  <si>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</si>
  <si>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</si>
  <si>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</si>
  <si>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</si>
  <si>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</si>
  <si>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</si>
  <si>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</si>
  <si>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</si>
  <si>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</si>
  <si>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</si>
  <si>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</si>
  <si>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</si>
  <si>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</si>
  <si>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</si>
  <si>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</si>
  <si>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</si>
  <si>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</si>
  <si>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</si>
  <si>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</si>
  <si>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</si>
  <si>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</si>
  <si>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</si>
  <si>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</si>
  <si>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</si>
  <si>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</si>
  <si>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</si>
  <si>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</si>
  <si>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</si>
  <si>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</si>
  <si>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</si>
  <si>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</si>
  <si>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</si>
  <si>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</si>
  <si>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</si>
  <si>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</si>
  <si>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</si>
  <si>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</si>
  <si>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</si>
  <si>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</si>
  <si>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</si>
  <si>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</si>
  <si>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</si>
  <si>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</si>
  <si>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</si>
  <si>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</si>
  <si>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</si>
  <si>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</si>
  <si>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</si>
  <si>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</si>
  <si>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</si>
  <si>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</si>
  <si>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</si>
  <si>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</si>
  <si>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</si>
  <si>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</si>
  <si>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</si>
  <si>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</si>
  <si>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</si>
  <si>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</si>
  <si>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</si>
  <si>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</si>
  <si>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</si>
  <si>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</si>
  <si>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</si>
  <si>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</si>
  <si>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</si>
  <si>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</si>
  <si>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</si>
  <si>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</si>
  <si>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</si>
  <si>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</si>
  <si>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</si>
  <si>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</si>
  <si>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</si>
  <si>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</si>
  <si>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</si>
  <si>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</si>
  <si>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</si>
  <si>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</si>
  <si>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</si>
  <si>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</si>
  <si>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</si>
  <si>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</si>
  <si>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</si>
  <si>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</si>
  <si>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</si>
  <si>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</si>
  <si>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</si>
  <si>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</si>
  <si>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</si>
  <si>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</si>
  <si>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</si>
  <si>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</si>
  <si>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</si>
  <si>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</si>
  <si>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</si>
  <si>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</si>
  <si>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</si>
  <si>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</si>
  <si>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</si>
  <si>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</si>
  <si>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</si>
  <si>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</si>
  <si>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</si>
  <si>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</si>
  <si>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</si>
  <si>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</si>
  <si>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</si>
  <si>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</si>
  <si>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</si>
  <si>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</si>
  <si>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</si>
  <si>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</si>
  <si>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</si>
  <si>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</si>
  <si>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</si>
  <si>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</si>
  <si>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</si>
  <si>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</si>
  <si>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</si>
  <si>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</si>
  <si>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</si>
  <si>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</si>
  <si>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</si>
  <si>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</si>
  <si>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</si>
  <si>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</si>
  <si>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</si>
  <si>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</si>
  <si>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</si>
  <si>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</si>
  <si>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</si>
  <si>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</si>
  <si>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</si>
  <si>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</si>
  <si>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</si>
  <si>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</si>
  <si>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</si>
  <si>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</si>
  <si>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</si>
  <si>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</si>
  <si>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</si>
  <si>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</si>
  <si>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</si>
  <si>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</si>
  <si>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</si>
  <si>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</si>
  <si>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</si>
  <si>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</si>
  <si>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</si>
  <si>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</si>
  <si>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</si>
  <si>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</si>
  <si>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</si>
  <si>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</si>
  <si>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</si>
  <si>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</si>
  <si>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</si>
  <si>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</si>
  <si>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</si>
  <si>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</si>
  <si>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</si>
  <si>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</si>
  <si>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</si>
  <si>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</si>
  <si>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</si>
  <si>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</si>
  <si>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</si>
  <si>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</si>
  <si>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</si>
  <si>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</si>
  <si>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</si>
  <si>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</si>
  <si>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</si>
  <si>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</si>
  <si>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</si>
  <si>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</si>
  <si>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</si>
  <si>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</si>
  <si>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</si>
  <si>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</si>
  <si>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</si>
  <si>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</si>
  <si>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</si>
  <si>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</si>
  <si>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</si>
  <si>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</si>
  <si>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</si>
  <si>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</si>
  <si>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</si>
  <si>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</si>
  <si>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</si>
  <si>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</si>
  <si>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</si>
  <si>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</si>
  <si>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</si>
  <si>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</si>
  <si>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</si>
  <si>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</si>
  <si>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</si>
  <si>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</si>
  <si>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</si>
  <si>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</si>
  <si>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</si>
  <si>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</si>
  <si>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</si>
  <si>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</si>
  <si>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</si>
  <si>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</si>
  <si>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</si>
  <si>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</si>
  <si>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</si>
  <si>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</si>
  <si>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</si>
  <si>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</si>
  <si>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</si>
  <si>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</si>
  <si>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</si>
  <si>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</si>
  <si>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</si>
  <si>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</si>
  <si>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</si>
  <si>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</si>
  <si>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</si>
  <si>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</si>
  <si>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</si>
  <si>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</si>
  <si>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</si>
  <si>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</si>
  <si>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</si>
  <si>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</si>
  <si>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</si>
  <si>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</si>
  <si>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</si>
  <si>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</si>
  <si>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</si>
  <si>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</si>
  <si>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</si>
  <si>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</si>
  <si>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</si>
  <si>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</si>
  <si>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</si>
  <si>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</si>
  <si>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</si>
  <si>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</si>
  <si>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</si>
  <si>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</si>
  <si>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</si>
  <si>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</si>
  <si>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</si>
  <si>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</si>
  <si>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</si>
  <si>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</si>
  <si>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</si>
  <si>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</si>
  <si>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</si>
  <si>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</si>
  <si>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</si>
  <si>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</si>
  <si>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</si>
  <si>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</si>
  <si>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</si>
  <si>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</si>
  <si>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</si>
  <si>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</si>
  <si>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</si>
  <si>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</si>
  <si>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</si>
  <si>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</si>
  <si>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</si>
  <si>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</si>
  <si>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</si>
  <si>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</si>
  <si>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</si>
  <si>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</si>
  <si>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</si>
  <si>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</si>
  <si>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</si>
  <si>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</si>
  <si>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</si>
  <si>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</si>
  <si>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</si>
  <si>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</si>
  <si>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</si>
  <si>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</si>
  <si>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</si>
  <si>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</si>
  <si>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</si>
  <si>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</si>
  <si>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</si>
  <si>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</si>
  <si>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</si>
  <si>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</si>
  <si>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</si>
  <si>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</si>
  <si>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</si>
  <si>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</si>
  <si>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</si>
  <si>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</si>
  <si>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</si>
  <si>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</si>
  <si>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</si>
  <si>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</si>
  <si>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</si>
  <si>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</si>
  <si>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</si>
  <si>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</si>
  <si>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</si>
  <si>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</si>
  <si>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</si>
  <si>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</si>
  <si>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</si>
  <si>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</si>
  <si>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</si>
  <si>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</si>
  <si>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</si>
  <si>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</si>
  <si>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</si>
  <si>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</si>
  <si>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</si>
  <si>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</si>
  <si>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</si>
  <si>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</si>
  <si>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</si>
  <si>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</si>
  <si>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</si>
  <si>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</si>
  <si>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</si>
  <si>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</si>
  <si>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</si>
  <si>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</si>
  <si>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</si>
  <si>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</si>
  <si>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</si>
  <si>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</si>
  <si>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</si>
  <si>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</si>
  <si>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</si>
  <si>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</si>
  <si>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</si>
  <si>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</si>
  <si>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</si>
  <si>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</si>
  <si>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</si>
  <si>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</si>
  <si>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</si>
  <si>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</si>
  <si>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</si>
  <si>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</si>
  <si>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</si>
  <si>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</si>
  <si>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</si>
  <si>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</si>
  <si>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</si>
  <si>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</si>
  <si>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</si>
  <si>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</si>
  <si>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</si>
  <si>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</si>
  <si>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</si>
  <si>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</si>
  <si>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</si>
  <si>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</si>
  <si>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</si>
  <si>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</si>
  <si>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</si>
  <si>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</si>
  <si>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</si>
  <si>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</si>
  <si>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</si>
  <si>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</si>
  <si>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</si>
  <si>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</si>
  <si>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</si>
  <si>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</si>
  <si>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</si>
  <si>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</si>
  <si>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</si>
  <si>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</si>
  <si>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</si>
  <si>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</si>
  <si>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</si>
  <si>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</si>
  <si>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</si>
  <si>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</si>
  <si>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</si>
  <si>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</si>
  <si>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</si>
  <si>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</si>
  <si>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</si>
  <si>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</si>
  <si>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</si>
  <si>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</si>
  <si>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</si>
  <si>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</si>
  <si>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</si>
  <si>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</si>
  <si>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</si>
  <si>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</si>
  <si>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</si>
  <si>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</si>
  <si>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</si>
  <si>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</si>
  <si>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</si>
  <si>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</si>
  <si>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</si>
  <si>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</si>
  <si>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</si>
  <si>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</si>
  <si>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</si>
  <si>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</si>
  <si>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</si>
  <si>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</si>
  <si>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</si>
  <si>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</si>
  <si>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</si>
  <si>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</si>
  <si>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</si>
  <si>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</si>
  <si>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</si>
  <si>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</si>
  <si>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</si>
  <si>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</si>
  <si>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</si>
  <si>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</si>
  <si>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</si>
  <si>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</si>
  <si>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</si>
  <si>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</si>
  <si>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</si>
  <si>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</si>
  <si>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</si>
  <si>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</si>
  <si>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</si>
  <si>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</si>
  <si>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</si>
  <si>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</si>
  <si>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</si>
  <si>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</si>
  <si>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</si>
  <si>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</si>
  <si>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</si>
  <si>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</si>
  <si>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</si>
  <si>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</si>
  <si>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</si>
  <si>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</si>
  <si>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</si>
  <si>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</si>
  <si>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</si>
  <si>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</si>
  <si>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</si>
  <si>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</si>
  <si>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</si>
  <si>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</si>
  <si>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</si>
  <si>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</si>
  <si>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</si>
  <si>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</si>
  <si>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</si>
  <si>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</si>
  <si>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</si>
  <si>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</si>
  <si>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</si>
  <si>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</si>
  <si>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</si>
  <si>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</si>
  <si>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</si>
  <si>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</si>
  <si>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</si>
  <si>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</si>
  <si>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</si>
  <si>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</si>
  <si>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</si>
  <si>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</si>
  <si>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</si>
  <si>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</si>
  <si>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</si>
  <si>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</si>
  <si>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</si>
  <si>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</si>
  <si>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</si>
  <si>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</si>
  <si>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</si>
  <si>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</si>
  <si>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</si>
  <si>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</si>
  <si>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</si>
  <si>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</si>
  <si>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</si>
  <si>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</si>
  <si>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</si>
  <si>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</si>
  <si>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</si>
  <si>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</si>
  <si>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</si>
  <si>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</si>
  <si>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</si>
  <si>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</si>
  <si>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</si>
  <si>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</si>
  <si>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</si>
  <si>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</si>
  <si>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</si>
  <si>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</si>
  <si>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</si>
  <si>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</si>
  <si>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</si>
  <si>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</si>
  <si>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</si>
  <si>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</si>
  <si>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</si>
  <si>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</si>
  <si>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</si>
  <si>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</si>
  <si>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</si>
  <si>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</si>
  <si>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</si>
  <si>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</si>
  <si>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</si>
  <si>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</si>
  <si>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</si>
  <si>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</si>
  <si>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</si>
  <si>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</si>
  <si>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</si>
  <si>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</si>
  <si>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</si>
  <si>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</si>
  <si>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</si>
  <si>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</si>
  <si>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</si>
  <si>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</si>
  <si>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</si>
  <si>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</si>
  <si>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</si>
  <si>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</si>
  <si>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</si>
  <si>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</si>
  <si>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</si>
  <si>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</si>
  <si>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</si>
  <si>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</si>
  <si>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</si>
  <si>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</si>
  <si>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</si>
  <si>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</si>
  <si>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</si>
  <si>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</si>
  <si>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</si>
  <si>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</si>
  <si>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</si>
  <si>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</si>
  <si>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</si>
  <si>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</si>
  <si>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</si>
  <si>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</si>
  <si>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</si>
  <si>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</si>
  <si>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</si>
  <si>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</si>
  <si>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</si>
  <si>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</si>
  <si>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</si>
  <si>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</si>
  <si>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</si>
  <si>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</si>
  <si>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</si>
  <si>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</si>
  <si>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</si>
  <si>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</si>
  <si>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</si>
  <si>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</si>
  <si>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</si>
  <si>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</si>
  <si>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</si>
  <si>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</si>
  <si>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</si>
  <si>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</si>
  <si>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</si>
  <si>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</si>
  <si>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</si>
  <si>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</si>
  <si>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</si>
  <si>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</si>
  <si>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</si>
  <si>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</si>
  <si>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</si>
  <si>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</si>
  <si>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</si>
  <si>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</si>
  <si>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</si>
  <si>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</si>
  <si>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</si>
  <si>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</si>
  <si>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</si>
  <si>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</si>
  <si>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</si>
  <si>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</si>
  <si>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</si>
  <si>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</si>
  <si>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</si>
  <si>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</si>
  <si>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</si>
  <si>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</si>
  <si>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</si>
  <si>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</si>
  <si>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</si>
  <si>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</si>
  <si>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</si>
  <si>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</si>
  <si>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</si>
  <si>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</si>
  <si>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</si>
  <si>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</si>
  <si>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</si>
  <si>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</si>
  <si>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</si>
  <si>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</si>
  <si>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</si>
  <si>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</si>
  <si>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</si>
  <si>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</si>
  <si>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</si>
  <si>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</si>
  <si>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</si>
  <si>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</si>
  <si>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</si>
  <si>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</si>
  <si>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</si>
  <si>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</si>
  <si>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</si>
  <si>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</si>
  <si>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</si>
  <si>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</si>
  <si>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</si>
  <si>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</si>
  <si>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</si>
  <si>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</si>
  <si>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</si>
  <si>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</si>
  <si>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</si>
  <si>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</si>
  <si>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</si>
  <si>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</si>
  <si>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</si>
  <si>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</si>
  <si>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</si>
  <si>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</si>
  <si>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</si>
  <si>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</si>
  <si>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</si>
  <si>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</si>
  <si>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</si>
  <si>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</si>
  <si>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</si>
  <si>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</si>
  <si>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</si>
  <si>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</si>
  <si>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</si>
  <si>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</si>
  <si>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</si>
  <si>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</si>
  <si>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</si>
  <si>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</si>
  <si>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</si>
  <si>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</si>
  <si>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</si>
  <si>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</si>
  <si>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</si>
  <si>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</si>
  <si>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</si>
  <si>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</si>
  <si>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</si>
  <si>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</si>
  <si>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</si>
  <si>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</si>
  <si>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</si>
  <si>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</si>
  <si>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</si>
  <si>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</si>
  <si>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</si>
  <si>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</si>
  <si>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</si>
  <si>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</si>
  <si>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</si>
  <si>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</si>
  <si>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</si>
  <si>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</si>
  <si>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</si>
  <si>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</si>
  <si>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</si>
  <si>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</si>
  <si>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</si>
  <si>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</si>
  <si>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</si>
  <si>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</si>
  <si>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</si>
  <si>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</si>
  <si>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</si>
  <si>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</si>
  <si>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</si>
  <si>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</si>
  <si>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</si>
  <si>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</si>
  <si>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</si>
  <si>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</si>
  <si>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</si>
  <si>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</si>
  <si>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</si>
  <si>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</si>
  <si>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</si>
  <si>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</si>
  <si>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</si>
  <si>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</si>
  <si>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</si>
  <si>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</si>
  <si>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</si>
  <si>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</si>
  <si>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</si>
  <si>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</si>
  <si>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</si>
  <si>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</si>
  <si>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</si>
  <si>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</si>
  <si>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</si>
  <si>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</si>
  <si>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</si>
  <si>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</si>
  <si>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</si>
  <si>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</si>
  <si>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</si>
  <si>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</si>
  <si>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</si>
  <si>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</si>
  <si>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</si>
  <si>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</si>
  <si>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</si>
  <si>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</si>
  <si>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</si>
  <si>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</si>
  <si>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</si>
  <si>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</si>
  <si>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</si>
  <si>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</si>
  <si>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</si>
  <si>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</si>
  <si>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</si>
  <si>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</si>
  <si>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</si>
  <si>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</si>
  <si>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</si>
  <si>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</si>
  <si>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</si>
  <si>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</si>
  <si>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</si>
  <si>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</si>
  <si>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</si>
  <si>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</si>
  <si>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</si>
  <si>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</si>
  <si>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</si>
  <si>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</si>
  <si>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</si>
  <si>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</si>
  <si>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</si>
  <si>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</si>
  <si>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</si>
  <si>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</si>
  <si>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</si>
  <si>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</si>
  <si>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</si>
  <si>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</si>
  <si>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</si>
  <si>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</si>
  <si>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</si>
  <si>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</si>
  <si>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</si>
  <si>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</si>
  <si>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</si>
  <si>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</si>
  <si>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</si>
  <si>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</si>
  <si>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</si>
  <si>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</si>
  <si>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</si>
  <si>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</si>
  <si>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</si>
  <si>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</si>
  <si>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</si>
  <si>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</si>
  <si>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</si>
  <si>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</si>
  <si>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</si>
  <si>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</si>
  <si>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</si>
  <si>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</si>
  <si>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</si>
  <si>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</si>
  <si>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</si>
  <si>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</si>
  <si>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</si>
  <si>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</si>
  <si>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</si>
  <si>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</si>
  <si>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</si>
  <si>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</si>
  <si>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</si>
  <si>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</si>
  <si>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</si>
  <si>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</si>
  <si>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</si>
  <si>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</si>
  <si>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</si>
  <si>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</si>
  <si>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</si>
  <si>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</si>
  <si>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</si>
  <si>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</si>
  <si>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</si>
  <si>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</si>
  <si>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</si>
  <si>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</si>
  <si>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</si>
  <si>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</si>
  <si>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</si>
  <si>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</si>
  <si>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</si>
  <si>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</si>
  <si>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</si>
  <si>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</si>
  <si>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</si>
  <si>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</si>
  <si>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</si>
  <si>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</si>
  <si>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</si>
  <si>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</si>
  <si>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</si>
  <si>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</si>
  <si>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</si>
  <si>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</si>
  <si>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</si>
  <si>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</si>
  <si>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</si>
  <si>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</si>
  <si>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</si>
  <si>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</si>
  <si>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</si>
  <si>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</si>
  <si>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</si>
  <si>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</si>
  <si>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</si>
  <si>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</si>
  <si>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</si>
  <si>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</si>
  <si>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</si>
  <si>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</si>
  <si>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</si>
  <si>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</si>
  <si>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</si>
  <si>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</si>
  <si>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</si>
  <si>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</si>
  <si>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</si>
  <si>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</si>
  <si>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</si>
  <si>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</si>
  <si>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</si>
  <si>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</si>
  <si>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</si>
  <si>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</si>
  <si>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</si>
  <si>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</si>
  <si>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</si>
  <si>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</si>
  <si>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</si>
  <si>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</si>
  <si>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</si>
  <si>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</si>
  <si>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</si>
  <si>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</si>
  <si>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</si>
  <si>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</si>
  <si>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</si>
  <si>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</si>
  <si>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</si>
  <si>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</si>
  <si>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</si>
  <si>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</si>
  <si>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</si>
  <si>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</si>
  <si>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</si>
  <si>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</si>
  <si>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</si>
  <si>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</si>
  <si>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</si>
  <si>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</si>
  <si>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</si>
  <si>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</si>
  <si>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</si>
  <si>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</si>
  <si>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</si>
  <si>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</si>
  <si>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</si>
  <si>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</si>
  <si>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</si>
  <si>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</si>
  <si>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</si>
  <si>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</si>
  <si>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</si>
  <si>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</si>
  <si>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</si>
  <si>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</si>
  <si>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</si>
  <si>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</si>
  <si>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</si>
  <si>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</si>
  <si>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</si>
  <si>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</si>
  <si>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</si>
  <si>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</si>
  <si>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</si>
  <si>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</si>
  <si>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</si>
  <si>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</si>
  <si>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</si>
  <si>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</si>
  <si>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</si>
  <si>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</si>
  <si>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</si>
  <si>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</si>
  <si>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</si>
  <si>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</si>
  <si>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</si>
  <si>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</si>
  <si>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</si>
  <si>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</si>
  <si>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</si>
  <si>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</si>
  <si>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</si>
  <si>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</si>
  <si>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</si>
  <si>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</si>
  <si>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</si>
  <si>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</si>
  <si>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</si>
  <si>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</si>
  <si>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</si>
  <si>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</si>
  <si>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</si>
  <si>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</si>
  <si>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</si>
  <si>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</si>
  <si>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</si>
  <si>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</si>
  <si>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</si>
  <si>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</si>
  <si>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</si>
  <si>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</si>
  <si>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</si>
  <si>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</si>
  <si>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</si>
  <si>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</si>
  <si>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</si>
  <si>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</si>
  <si>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</si>
  <si>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</si>
  <si>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</si>
  <si>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</si>
  <si>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</si>
  <si>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</si>
  <si>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</si>
  <si>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</si>
  <si>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</si>
  <si>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</si>
  <si>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</si>
  <si>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</si>
  <si>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</si>
  <si>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</si>
  <si>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</si>
  <si>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</si>
  <si>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</si>
  <si>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</si>
  <si>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</si>
  <si>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</si>
  <si>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</si>
  <si>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</si>
  <si>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</si>
  <si>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</si>
  <si>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</si>
  <si>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</si>
  <si>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</si>
  <si>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</si>
  <si>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</si>
  <si>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</si>
  <si>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</si>
  <si>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</si>
  <si>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</si>
  <si>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</si>
  <si>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</si>
  <si>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</si>
  <si>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</si>
  <si>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</si>
  <si>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</si>
  <si>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</si>
  <si>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</si>
  <si>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</si>
  <si>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</si>
  <si>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</si>
  <si>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</si>
  <si>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</si>
  <si>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</si>
  <si>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</si>
  <si>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</si>
  <si>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</si>
  <si>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</si>
  <si>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</si>
  <si>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</si>
  <si>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</si>
  <si>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</si>
  <si>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</si>
  <si>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</si>
  <si>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</si>
  <si>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</si>
  <si>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</si>
  <si>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</si>
  <si>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</si>
  <si>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</si>
  <si>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</si>
  <si>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</si>
  <si>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</si>
  <si>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</si>
  <si>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</si>
  <si>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</si>
  <si>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</si>
  <si>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</si>
  <si>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</si>
  <si>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</si>
  <si>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</si>
  <si>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</si>
  <si>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</si>
  <si>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</si>
  <si>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</si>
  <si>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</si>
  <si>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</si>
  <si>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</si>
  <si>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</si>
  <si>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</si>
  <si>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</si>
  <si>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</si>
  <si>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</si>
  <si>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</si>
  <si>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</si>
  <si>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</si>
  <si>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</si>
  <si>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</si>
  <si>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</si>
  <si>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</si>
  <si>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</si>
  <si>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</si>
  <si>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</si>
  <si>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</si>
  <si>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</si>
  <si>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</si>
  <si>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</si>
  <si>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</si>
  <si>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</si>
  <si>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</si>
  <si>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</si>
  <si>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</si>
  <si>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</si>
  <si>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</si>
  <si>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</si>
  <si>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</si>
  <si>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</si>
  <si>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</si>
  <si>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</si>
  <si>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</si>
  <si>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</si>
  <si>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</si>
  <si>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</si>
  <si>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</si>
  <si>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</si>
  <si>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</si>
  <si>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</si>
  <si>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</si>
  <si>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</si>
  <si>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</si>
  <si>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</si>
  <si>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</si>
  <si>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</si>
  <si>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</si>
  <si>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</si>
  <si>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</si>
  <si>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</si>
  <si>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</si>
  <si>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</si>
  <si>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</si>
  <si>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</si>
  <si>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</si>
  <si>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</si>
  <si>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</si>
  <si>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</si>
  <si>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</si>
  <si>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</si>
  <si>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</si>
  <si>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</si>
  <si>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</si>
  <si>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</si>
  <si>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</si>
  <si>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</si>
  <si>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</si>
  <si>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</si>
  <si>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</si>
  <si>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</si>
  <si>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</si>
  <si>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</si>
  <si>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</si>
  <si>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</si>
  <si>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</si>
  <si>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</si>
  <si>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</si>
  <si>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</si>
  <si>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</si>
  <si>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</si>
  <si>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</si>
  <si>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</si>
  <si>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</si>
  <si>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</si>
  <si>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</si>
  <si>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</si>
  <si>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</si>
  <si>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</si>
  <si>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</si>
  <si>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</si>
  <si>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</si>
  <si>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</si>
  <si>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</si>
  <si>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</si>
  <si>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</si>
  <si>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</si>
  <si>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</si>
  <si>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</si>
  <si>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</si>
  <si>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</si>
  <si>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</si>
  <si>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</si>
  <si>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</si>
  <si>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</si>
  <si>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</si>
  <si>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</si>
  <si>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</si>
  <si>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</si>
  <si>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</si>
  <si>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</si>
  <si>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</si>
  <si>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</si>
  <si>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</si>
  <si>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</si>
  <si>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</si>
  <si>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</si>
  <si>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</si>
  <si>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</si>
  <si>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</si>
  <si>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</si>
  <si>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</si>
  <si>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</si>
  <si>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</si>
  <si>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</si>
  <si>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</si>
  <si>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</si>
  <si>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</si>
  <si>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</si>
  <si>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</si>
  <si>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</si>
  <si>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</si>
  <si>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</si>
  <si>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</si>
  <si>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</si>
  <si>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</si>
  <si>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</si>
  <si>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</si>
  <si>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</si>
  <si>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</si>
  <si>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</si>
  <si>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</si>
  <si>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</si>
  <si>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</si>
  <si>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</si>
  <si>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</si>
  <si>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</si>
  <si>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</si>
  <si>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</si>
  <si>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</si>
  <si>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</si>
  <si>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</si>
  <si>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</si>
  <si>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</si>
  <si>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</si>
  <si>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</si>
  <si>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</si>
  <si>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</si>
  <si>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</si>
  <si>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</si>
  <si>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</si>
  <si>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</si>
  <si>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</si>
  <si>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</si>
  <si>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</si>
  <si>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</si>
  <si>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</si>
  <si>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</si>
  <si>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</si>
  <si>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</si>
  <si>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</si>
  <si>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</si>
  <si>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</si>
  <si>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</si>
  <si>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</si>
  <si>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</si>
  <si>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</si>
  <si>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</si>
  <si>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</si>
  <si>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</si>
  <si>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</si>
  <si>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</si>
  <si>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</si>
  <si>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</si>
  <si>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</si>
  <si>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</si>
  <si>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</si>
  <si>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</si>
  <si>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</si>
  <si>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</si>
  <si>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</si>
  <si>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</si>
  <si>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</si>
  <si>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</si>
  <si>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</si>
  <si>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</si>
  <si>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</si>
  <si>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</si>
  <si>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</si>
  <si>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</si>
  <si>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</si>
  <si>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</si>
  <si>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</si>
  <si>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</si>
  <si>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</si>
  <si>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</si>
  <si>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</si>
  <si>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</si>
  <si>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</si>
  <si>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</si>
  <si>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</si>
  <si>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</si>
  <si>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</si>
  <si>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</si>
  <si>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</si>
  <si>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</si>
  <si>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</si>
  <si>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</si>
  <si>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</si>
  <si>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</si>
  <si>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</si>
  <si>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</si>
  <si>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</si>
  <si>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</si>
  <si>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</si>
  <si>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</si>
  <si>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</si>
  <si>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</si>
  <si>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</si>
  <si>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</si>
  <si>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</si>
  <si>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</si>
  <si>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</si>
  <si>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</si>
  <si>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</si>
  <si>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</si>
  <si>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</si>
  <si>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</si>
  <si>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</si>
  <si>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</si>
  <si>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</si>
  <si>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</si>
  <si>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</si>
  <si>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</si>
  <si>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</si>
  <si>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</si>
  <si>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</si>
  <si>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</si>
  <si>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</si>
  <si>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</si>
  <si>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</si>
  <si>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</si>
  <si>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</si>
  <si>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</si>
  <si>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</si>
  <si>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</si>
  <si>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</si>
  <si>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</si>
  <si>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</si>
  <si>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</si>
  <si>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</si>
  <si>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</si>
  <si>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</si>
  <si>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</si>
  <si>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</si>
  <si>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</si>
  <si>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</si>
  <si>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</si>
  <si>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</si>
  <si>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</si>
  <si>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</si>
  <si>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</si>
  <si>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</si>
  <si>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</si>
  <si>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</si>
  <si>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</si>
  <si>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</si>
  <si>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</si>
  <si>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</si>
  <si>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</si>
  <si>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</si>
  <si>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</si>
  <si>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</si>
  <si>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</si>
  <si>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</si>
  <si>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</si>
  <si>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</si>
  <si>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</si>
  <si>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</si>
  <si>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</si>
  <si>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</si>
  <si>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</si>
  <si>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</si>
  <si>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</si>
  <si>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</si>
  <si>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</si>
  <si>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</si>
  <si>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</si>
  <si>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</si>
  <si>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</si>
  <si>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</si>
  <si>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</si>
  <si>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</si>
  <si>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</si>
  <si>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</si>
  <si>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</si>
  <si>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</si>
  <si>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</si>
  <si>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</si>
  <si>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</si>
  <si>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</si>
  <si>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</si>
  <si>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</si>
  <si>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</si>
  <si>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</si>
  <si>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</si>
  <si>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</si>
  <si>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</si>
  <si>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</si>
  <si>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</si>
  <si>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</si>
  <si>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</si>
  <si>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</si>
  <si>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</si>
  <si>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</si>
  <si>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</si>
  <si>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</si>
  <si>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</si>
  <si>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</si>
  <si>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</si>
  <si>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</si>
  <si>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</si>
  <si>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</si>
  <si>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</si>
  <si>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</si>
  <si>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</si>
  <si>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</si>
  <si>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</si>
  <si>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</si>
  <si>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</si>
  <si>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</si>
  <si>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</si>
  <si>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</si>
  <si>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</si>
  <si>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</si>
  <si>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</si>
  <si>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</si>
  <si>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</si>
  <si>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</si>
  <si>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</si>
  <si>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</si>
  <si>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</si>
  <si>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</si>
  <si>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</si>
  <si>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</si>
  <si>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</si>
  <si>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</si>
  <si>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</si>
  <si>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</si>
  <si>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</si>
  <si>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</si>
  <si>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</si>
  <si>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</si>
  <si>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</si>
  <si>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</si>
  <si>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</si>
  <si>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</si>
  <si>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</si>
  <si>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</si>
  <si>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</si>
  <si>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</si>
  <si>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</si>
  <si>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</si>
  <si>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</si>
  <si>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</si>
  <si>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</si>
  <si>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</si>
  <si>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</si>
  <si>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</si>
  <si>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</si>
  <si>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</si>
  <si>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</si>
  <si>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</si>
  <si>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</si>
  <si>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</si>
  <si>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</si>
  <si>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</si>
  <si>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</si>
  <si>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</si>
  <si>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</si>
  <si>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</si>
  <si>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</si>
  <si>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</si>
  <si>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</si>
  <si>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</si>
  <si>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</si>
  <si>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</si>
  <si>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</si>
  <si>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</si>
  <si>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</si>
  <si>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</si>
  <si>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</si>
  <si>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</si>
  <si>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</si>
  <si>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</si>
  <si>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</si>
  <si>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</si>
  <si>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</si>
  <si>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</si>
  <si>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</si>
  <si>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</si>
  <si>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</si>
  <si>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</si>
  <si>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</si>
  <si>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</si>
  <si>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</si>
  <si>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</si>
  <si>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</si>
  <si>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</si>
  <si>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</si>
  <si>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</si>
  <si>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</si>
  <si>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</si>
  <si>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</si>
  <si>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</si>
  <si>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</si>
  <si>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</si>
  <si>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</si>
  <si>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</si>
  <si>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</si>
  <si>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</si>
  <si>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</si>
  <si>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</si>
  <si>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</si>
  <si>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</si>
  <si>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</si>
  <si>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</si>
  <si>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</si>
  <si>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</si>
  <si>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</si>
  <si>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</si>
  <si>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</si>
  <si>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</si>
  <si>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</si>
  <si>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</si>
  <si>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</si>
  <si>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</si>
  <si>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</si>
  <si>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</si>
  <si>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</si>
  <si>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</si>
  <si>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</si>
  <si>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</si>
  <si>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</si>
  <si>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</si>
  <si>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</si>
  <si>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</si>
  <si>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</si>
  <si>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</si>
  <si>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</si>
  <si>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</si>
  <si>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</si>
  <si>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</si>
  <si>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</si>
  <si>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</si>
  <si>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</si>
  <si>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</si>
  <si>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</si>
  <si>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</si>
  <si>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</si>
  <si>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</si>
  <si>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</si>
  <si>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</si>
  <si>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</si>
  <si>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</si>
  <si>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</si>
  <si>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</si>
  <si>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</si>
  <si>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</si>
  <si>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</si>
  <si>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</si>
  <si>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</si>
  <si>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</si>
  <si>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</si>
  <si>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</si>
  <si>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</si>
  <si>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</si>
  <si>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</si>
  <si>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</si>
  <si>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</si>
  <si>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</si>
  <si>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</si>
  <si>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</si>
  <si>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</si>
  <si>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</si>
  <si>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</si>
  <si>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</si>
  <si>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</si>
  <si>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</si>
  <si>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</si>
  <si>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</si>
  <si>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</si>
  <si>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</si>
  <si>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</si>
  <si>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</si>
  <si>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</si>
  <si>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</si>
  <si>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</si>
  <si>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</si>
  <si>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</si>
  <si>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</si>
  <si>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</si>
  <si>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</si>
  <si>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</si>
  <si>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</si>
  <si>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</si>
  <si>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</si>
  <si>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</si>
  <si>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</si>
  <si>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</si>
  <si>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</si>
  <si>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</si>
  <si>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</si>
  <si>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</si>
  <si>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</si>
  <si>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</si>
  <si>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</si>
  <si>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</si>
  <si>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</si>
  <si>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</si>
  <si>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</si>
  <si>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</si>
  <si>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</si>
  <si>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</si>
  <si>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</si>
  <si>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</si>
  <si>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</si>
  <si>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</si>
  <si>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</si>
  <si>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</si>
  <si>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</si>
  <si>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</si>
  <si>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</si>
  <si>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</si>
  <si>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</si>
  <si>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</si>
  <si>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</si>
  <si>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</si>
  <si>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</si>
  <si>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</si>
  <si>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</si>
  <si>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</si>
  <si>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</si>
  <si>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</si>
  <si>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</si>
  <si>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</si>
  <si>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</si>
  <si>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</si>
  <si>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</si>
  <si>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</si>
  <si>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</si>
  <si>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</si>
  <si>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</si>
  <si>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</si>
  <si>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</si>
  <si>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</si>
  <si>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</si>
  <si>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</si>
  <si>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</si>
  <si>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</si>
  <si>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</si>
  <si>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</si>
  <si>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</si>
  <si>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</si>
  <si>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</si>
  <si>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</si>
  <si>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</si>
  <si>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</si>
  <si>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</si>
  <si>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</si>
  <si>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</si>
  <si>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</si>
  <si>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</si>
  <si>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</si>
  <si>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</si>
  <si>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</si>
  <si>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</si>
  <si>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</si>
  <si>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</si>
  <si>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</si>
  <si>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</si>
  <si>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</si>
  <si>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</si>
  <si>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</si>
  <si>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</si>
  <si>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</si>
  <si>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</si>
  <si>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</si>
  <si>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</si>
  <si>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</si>
  <si>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</si>
  <si>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</si>
  <si>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</si>
  <si>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</si>
  <si>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</si>
  <si>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</si>
  <si>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</si>
  <si>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</si>
  <si>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</si>
  <si>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</si>
  <si>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</si>
  <si>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</si>
  <si>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</si>
  <si>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</si>
  <si>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</si>
  <si>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</si>
  <si>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</si>
  <si>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</si>
  <si>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</si>
  <si>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</si>
  <si>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</si>
  <si>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</si>
  <si>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</si>
  <si>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</si>
  <si>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</si>
  <si>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</si>
  <si>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</si>
  <si>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</si>
  <si>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</si>
  <si>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</si>
  <si>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</si>
  <si>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</si>
  <si>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</si>
  <si>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</si>
  <si>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</si>
  <si>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</si>
  <si>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</si>
  <si>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</si>
  <si>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</si>
  <si>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</si>
  <si>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</si>
  <si>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</si>
  <si>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</si>
  <si>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</si>
  <si>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</si>
  <si>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</si>
  <si>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</si>
  <si>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</si>
  <si>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</si>
  <si>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</si>
  <si>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</si>
  <si>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</si>
  <si>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</si>
  <si>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</si>
  <si>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</si>
  <si>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</si>
  <si>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</si>
  <si>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</si>
  <si>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</si>
  <si>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</si>
  <si>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</si>
  <si>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</si>
  <si>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</si>
  <si>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</si>
  <si>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</si>
  <si>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</si>
  <si>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</si>
  <si>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</si>
  <si>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</si>
  <si>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</si>
  <si>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</si>
  <si>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</si>
  <si>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</si>
  <si>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</si>
  <si>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</si>
  <si>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</si>
  <si>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</si>
  <si>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</si>
  <si>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</si>
  <si>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</si>
  <si>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</si>
  <si>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</si>
  <si>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</si>
  <si>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</si>
  <si>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</si>
  <si>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</si>
  <si>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</si>
  <si>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</si>
  <si>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</si>
  <si>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</si>
  <si>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</si>
  <si>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</si>
  <si>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</si>
  <si>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</si>
  <si>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</si>
  <si>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</si>
  <si>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</si>
  <si>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</si>
  <si>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</si>
  <si>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</si>
  <si>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</si>
  <si>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</si>
  <si>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</si>
  <si>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</si>
  <si>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</si>
  <si>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</si>
  <si>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</si>
  <si>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</si>
  <si>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</si>
  <si>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</si>
  <si>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</si>
  <si>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</si>
  <si>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</si>
  <si>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</si>
  <si>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</si>
  <si>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</si>
  <si>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</si>
  <si>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</si>
  <si>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</si>
  <si>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</si>
  <si>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</si>
  <si>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</si>
  <si>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</si>
  <si>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</si>
  <si>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</si>
  <si>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</si>
  <si>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</si>
  <si>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</si>
  <si>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</si>
  <si>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</si>
  <si>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</si>
  <si>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</si>
  <si>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</si>
  <si>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</si>
  <si>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</si>
  <si>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</si>
  <si>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</si>
  <si>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</si>
  <si>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</si>
  <si>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</si>
  <si>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</si>
  <si>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</si>
  <si>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</si>
  <si>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</si>
  <si>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</si>
  <si>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</si>
  <si>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</si>
  <si>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</si>
  <si>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</si>
  <si>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</si>
  <si>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</si>
  <si>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</si>
  <si>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</si>
  <si>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</si>
  <si>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</si>
  <si>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</si>
  <si>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</si>
  <si>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</si>
  <si>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</si>
  <si>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</si>
  <si>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</si>
  <si>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</si>
  <si>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</si>
  <si>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</si>
  <si>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</si>
  <si>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</si>
  <si>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</si>
  <si>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</si>
  <si>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</si>
  <si>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</si>
  <si>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</si>
  <si>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</si>
  <si>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</si>
  <si>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</si>
  <si>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</si>
  <si>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</si>
  <si>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</si>
  <si>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</si>
  <si>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</si>
  <si>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</si>
  <si>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</si>
  <si>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</si>
  <si>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</si>
  <si>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</si>
  <si>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</si>
  <si>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</si>
  <si>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</si>
  <si>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</si>
  <si>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</si>
  <si>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</si>
  <si>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</si>
  <si>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</si>
  <si>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</si>
  <si>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</si>
  <si>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</si>
  <si>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</si>
  <si>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</si>
  <si>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</si>
  <si>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</si>
  <si>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</si>
  <si>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</si>
  <si>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</si>
  <si>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</si>
  <si>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</si>
  <si>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</si>
  <si>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</si>
  <si>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</si>
  <si>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</si>
  <si>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</si>
  <si>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</si>
  <si>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</si>
  <si>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</si>
  <si>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</si>
  <si>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</si>
  <si>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</si>
  <si>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</si>
  <si>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</si>
  <si>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</si>
  <si>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</si>
  <si>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</si>
  <si>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</si>
  <si>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</si>
  <si>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</si>
  <si>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</si>
  <si>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</si>
  <si>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</si>
  <si>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</si>
  <si>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</si>
  <si>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</si>
  <si>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</si>
  <si>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</si>
  <si>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</si>
  <si>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</si>
  <si>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</si>
  <si>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</si>
  <si>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</si>
  <si>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</si>
  <si>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</si>
  <si>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</si>
  <si>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</si>
  <si>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</si>
  <si>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</si>
  <si>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</si>
  <si>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</si>
  <si>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</si>
  <si>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</si>
  <si>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</si>
  <si>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</si>
  <si>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</si>
  <si>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</si>
  <si>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</si>
  <si>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</si>
  <si>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</si>
  <si>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</si>
  <si>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</si>
  <si>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</si>
  <si>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</si>
  <si>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</si>
  <si>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</si>
  <si>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</si>
  <si>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</si>
  <si>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</si>
  <si>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</si>
  <si>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</si>
  <si>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</si>
  <si>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</si>
  <si>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</si>
  <si>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</si>
  <si>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</si>
  <si>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</si>
  <si>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</si>
  <si>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</si>
  <si>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</si>
  <si>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</si>
  <si>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</si>
  <si>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</si>
  <si>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</si>
  <si>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</si>
  <si>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</si>
  <si>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</si>
  <si>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</si>
  <si>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</si>
  <si>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</si>
  <si>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</si>
  <si>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</si>
  <si>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</si>
  <si>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</si>
  <si>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</si>
  <si>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</si>
  <si>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</si>
  <si>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</si>
  <si>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</si>
  <si>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</si>
  <si>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</si>
  <si>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</si>
  <si>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</si>
  <si>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</si>
  <si>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</si>
  <si>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</si>
  <si>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</si>
  <si>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</si>
  <si>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</si>
  <si>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</si>
  <si>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</si>
  <si>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</si>
  <si>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</si>
  <si>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</si>
  <si>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</si>
  <si>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</si>
  <si>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</si>
  <si>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</si>
  <si>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</si>
  <si>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</si>
  <si>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</si>
  <si>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</si>
  <si>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</si>
  <si>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</si>
  <si>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</si>
  <si>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</si>
  <si>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</si>
  <si>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</si>
  <si>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</si>
  <si>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</si>
  <si>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</si>
  <si>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</si>
  <si>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</si>
  <si>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</si>
  <si>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</si>
  <si>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</si>
  <si>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</si>
  <si>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</si>
  <si>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</si>
  <si>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</si>
  <si>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</si>
  <si>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</si>
  <si>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</si>
  <si>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</si>
  <si>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</si>
  <si>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</si>
  <si>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</si>
  <si>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</si>
  <si>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</si>
  <si>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</si>
  <si>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</si>
  <si>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</si>
  <si>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</si>
  <si>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</si>
  <si>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</si>
  <si>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</si>
  <si>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</si>
  <si>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</si>
  <si>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</si>
  <si>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</si>
  <si>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</si>
  <si>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</si>
  <si>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</si>
  <si>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</si>
  <si>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</si>
  <si>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</si>
  <si>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</si>
  <si>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</si>
  <si>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</si>
  <si>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</si>
  <si>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</si>
  <si>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</si>
  <si>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</si>
  <si>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</si>
  <si>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</si>
  <si>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</si>
  <si>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</si>
  <si>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</si>
  <si>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</si>
  <si>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</si>
  <si>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</si>
  <si>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</si>
  <si>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</si>
  <si>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</si>
  <si>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</si>
  <si>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</si>
  <si>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</si>
  <si>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</si>
  <si>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</si>
  <si>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</si>
  <si>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</si>
  <si>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</si>
  <si>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</si>
  <si>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</si>
  <si>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</si>
  <si>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</si>
  <si>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</si>
  <si>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</si>
  <si>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</si>
  <si>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</si>
  <si>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</si>
  <si>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</si>
  <si>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</si>
  <si>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</si>
  <si>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</si>
  <si>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</si>
  <si>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</si>
  <si>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</si>
  <si>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</si>
  <si>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</si>
  <si>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</si>
  <si>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</si>
  <si>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</si>
  <si>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</si>
  <si>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</si>
  <si>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</si>
  <si>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</si>
  <si>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</si>
  <si>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</si>
  <si>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</si>
  <si>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</si>
  <si>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</si>
  <si>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</si>
  <si>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</si>
  <si>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</si>
  <si>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</si>
  <si>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</si>
  <si>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</si>
  <si>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</si>
  <si>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</si>
  <si>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</si>
  <si>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</si>
  <si>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</si>
  <si>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</si>
  <si>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</si>
  <si>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</si>
  <si>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</si>
  <si>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</si>
  <si>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</si>
  <si>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</si>
  <si>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</si>
  <si>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</si>
  <si>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</si>
  <si>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</si>
  <si>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</si>
  <si>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</si>
  <si>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</si>
  <si>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</si>
  <si>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</si>
  <si>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</si>
  <si>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</si>
  <si>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</si>
  <si>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</si>
  <si>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</si>
  <si>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</si>
  <si>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</si>
  <si>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</si>
  <si>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</si>
  <si>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</si>
  <si>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</si>
  <si>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</si>
  <si>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</si>
  <si>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</si>
  <si>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</si>
  <si>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</si>
  <si>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</si>
  <si>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</si>
  <si>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</si>
  <si>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</si>
  <si>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</si>
  <si>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</si>
  <si>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</si>
  <si>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</si>
  <si>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</si>
  <si>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</si>
  <si>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</si>
  <si>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</si>
  <si>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</si>
  <si>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</si>
  <si>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</si>
  <si>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</si>
  <si>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</si>
  <si>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</si>
  <si>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</si>
  <si>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</si>
  <si>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</si>
  <si>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</si>
  <si>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</si>
  <si>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</si>
  <si>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</si>
  <si>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</si>
  <si>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</si>
  <si>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</si>
  <si>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</si>
  <si>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</si>
  <si>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</si>
  <si>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</si>
  <si>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</si>
  <si>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</si>
  <si>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</si>
  <si>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</si>
  <si>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</si>
  <si>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</si>
  <si>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</si>
  <si>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</si>
  <si>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</si>
  <si>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</si>
  <si>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</si>
  <si>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</si>
  <si>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</si>
  <si>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</si>
  <si>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</si>
  <si>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</si>
  <si>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</si>
  <si>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</si>
  <si>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</si>
  <si>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</si>
  <si>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</si>
  <si>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</si>
  <si>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</si>
  <si>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</si>
  <si>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</si>
  <si>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</si>
  <si>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</si>
  <si>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</si>
  <si>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</si>
  <si>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</si>
  <si>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</si>
  <si>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</si>
  <si>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</si>
  <si>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</si>
  <si>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</si>
  <si>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</si>
  <si>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</si>
  <si>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</si>
  <si>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</si>
  <si>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</si>
  <si>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</si>
  <si>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</si>
  <si>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</si>
  <si>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</si>
  <si>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</si>
  <si>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</si>
  <si>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</si>
  <si>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</si>
  <si>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</si>
  <si>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</si>
  <si>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</si>
  <si>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</si>
  <si>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</si>
  <si>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</si>
  <si>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</si>
  <si>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</si>
  <si>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</si>
  <si>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</si>
  <si>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</si>
  <si>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</si>
  <si>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</si>
  <si>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</si>
  <si>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</si>
  <si>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</si>
  <si>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</si>
  <si>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</si>
  <si>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</si>
  <si>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</si>
  <si>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</si>
  <si>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</si>
  <si>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</si>
  <si>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</si>
  <si>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</si>
  <si>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</si>
  <si>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</si>
  <si>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</si>
  <si>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</si>
  <si>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</si>
  <si>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</si>
  <si>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</si>
  <si>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</si>
  <si>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</si>
  <si>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</si>
  <si>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</si>
  <si>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</si>
  <si>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</si>
  <si>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</si>
  <si>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</si>
  <si>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</si>
  <si>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</si>
  <si>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</si>
  <si>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</si>
  <si>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</si>
  <si>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</si>
  <si>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</si>
  <si>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</si>
  <si>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</si>
  <si>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</si>
  <si>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</si>
  <si>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</si>
  <si>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</si>
  <si>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</si>
  <si>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</si>
  <si>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</si>
  <si>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</si>
  <si>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</si>
  <si>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</si>
  <si>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</si>
  <si>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</si>
  <si>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</si>
  <si>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</si>
  <si>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</si>
  <si>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</si>
  <si>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</si>
  <si>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</si>
  <si>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</si>
  <si>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</si>
  <si>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</si>
  <si>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</si>
  <si>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</si>
  <si>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</si>
  <si>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</si>
  <si>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</si>
  <si>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</si>
  <si>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</si>
  <si>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</si>
  <si>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</si>
  <si>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</si>
  <si>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</si>
  <si>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</si>
  <si>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</si>
  <si>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</si>
  <si>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</si>
  <si>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</si>
  <si>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</si>
  <si>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</si>
  <si>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</si>
  <si>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</si>
  <si>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</si>
  <si>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</si>
  <si>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</si>
  <si>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</si>
  <si>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</si>
  <si>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</si>
  <si>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</si>
  <si>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</si>
  <si>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</si>
  <si>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</si>
  <si>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</si>
  <si>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</si>
  <si>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</si>
  <si>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</si>
  <si>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</si>
  <si>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</si>
  <si>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</si>
  <si>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</si>
  <si>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</si>
  <si>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</si>
  <si>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</si>
  <si>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</si>
  <si>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</si>
  <si>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</si>
  <si>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</si>
  <si>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</si>
  <si>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</si>
  <si>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</si>
  <si>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</si>
  <si>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</si>
  <si>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</si>
  <si>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</si>
  <si>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</si>
  <si>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</si>
  <si>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</si>
  <si>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</si>
  <si>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</si>
  <si>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</si>
  <si>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</si>
  <si>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</si>
  <si>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</si>
  <si>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</si>
  <si>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</si>
  <si>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</si>
  <si>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</si>
  <si>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</si>
  <si>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</si>
  <si>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</si>
  <si>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</si>
  <si>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</si>
  <si>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</si>
  <si>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</si>
  <si>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</si>
  <si>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</si>
  <si>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</si>
  <si>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</si>
  <si>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</si>
  <si>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</si>
  <si>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</si>
  <si>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</si>
  <si>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</si>
  <si>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</si>
  <si>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</si>
  <si>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</si>
  <si>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</si>
  <si>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</si>
  <si>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</si>
  <si>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</si>
  <si>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</si>
  <si>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</si>
  <si>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</si>
  <si>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</si>
  <si>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</si>
  <si>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</si>
  <si>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</si>
  <si>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</si>
  <si>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</si>
  <si>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</si>
  <si>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</si>
  <si>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</si>
  <si>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</si>
  <si>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</si>
  <si>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</si>
  <si>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</si>
  <si>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</si>
  <si>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</si>
  <si>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</si>
  <si>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</si>
  <si>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</si>
  <si>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</si>
  <si>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</si>
  <si>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</si>
  <si>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</si>
  <si>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</si>
  <si>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</si>
  <si>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</si>
  <si>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</si>
  <si>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</si>
  <si>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</si>
  <si>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</si>
  <si>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</si>
  <si>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</si>
  <si>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</si>
  <si>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</si>
  <si>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</si>
  <si>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</si>
  <si>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</si>
  <si>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</si>
  <si>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</si>
  <si>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</si>
  <si>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</si>
  <si>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</si>
  <si>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</si>
  <si>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</si>
  <si>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</si>
  <si>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</si>
  <si>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</si>
  <si>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</si>
  <si>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</si>
  <si>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</si>
  <si>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</si>
  <si>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</si>
  <si>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</si>
  <si>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</si>
  <si>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</si>
  <si>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</si>
  <si>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</si>
  <si>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</si>
  <si>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</si>
  <si>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</si>
  <si>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</si>
  <si>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</si>
  <si>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</si>
  <si>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</si>
  <si>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</si>
  <si>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</si>
  <si>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</si>
  <si>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</si>
  <si>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</si>
  <si>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</si>
  <si>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</si>
  <si>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</si>
  <si>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</si>
  <si>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</si>
  <si>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</si>
  <si>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</si>
  <si>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</si>
  <si>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</si>
  <si>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</si>
  <si>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</si>
  <si>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</si>
  <si>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</si>
  <si>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</si>
  <si>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</si>
  <si>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</si>
  <si>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</si>
  <si>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</si>
  <si>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</si>
  <si>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</si>
  <si>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</si>
  <si>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</si>
  <si>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</si>
  <si>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</si>
  <si>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</si>
  <si>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</si>
  <si>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</si>
  <si>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</si>
  <si>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</si>
  <si>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</si>
  <si>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</si>
  <si>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</si>
  <si>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</si>
  <si>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</si>
  <si>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</si>
  <si>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</si>
  <si>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</si>
  <si>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</si>
  <si>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</si>
  <si>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</si>
  <si>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</si>
  <si>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</si>
  <si>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</si>
  <si>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</si>
  <si>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</si>
  <si>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</si>
  <si>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</si>
  <si>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</si>
  <si>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</si>
  <si>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</si>
  <si>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</si>
  <si>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</si>
  <si>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</si>
  <si>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</si>
  <si>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</si>
  <si>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</si>
  <si>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</si>
  <si>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</si>
  <si>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</si>
  <si>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</si>
  <si>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</si>
  <si>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</si>
  <si>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</si>
  <si>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</si>
  <si>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</si>
  <si>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</si>
  <si>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</si>
  <si>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</si>
  <si>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</si>
  <si>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</si>
  <si>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</si>
  <si>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</si>
  <si>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</si>
  <si>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</si>
  <si>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</si>
  <si>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</si>
  <si>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</si>
  <si>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</si>
  <si>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</si>
  <si>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</si>
  <si>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</si>
  <si>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</si>
  <si>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</si>
  <si>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</si>
  <si>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</si>
  <si>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</si>
  <si>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</si>
  <si>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</si>
  <si>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</si>
  <si>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</si>
  <si>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</si>
  <si>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</si>
  <si>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</si>
  <si>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</si>
  <si>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</si>
  <si>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</si>
  <si>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</si>
  <si>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</si>
  <si>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</si>
  <si>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</si>
  <si>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</si>
  <si>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</si>
  <si>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</si>
  <si>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</si>
  <si>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</si>
  <si>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</si>
  <si>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</si>
  <si>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</si>
  <si>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</si>
  <si>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</si>
  <si>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</si>
  <si>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</si>
  <si>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</si>
  <si>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</si>
  <si>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</si>
  <si>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</si>
  <si>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</si>
  <si>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</si>
  <si>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</si>
  <si>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</si>
  <si>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</si>
  <si>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</si>
  <si>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</si>
  <si>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</si>
  <si>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</si>
  <si>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</si>
  <si>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</si>
  <si>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</si>
  <si>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</si>
  <si>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</si>
  <si>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</si>
  <si>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</si>
  <si>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</si>
  <si>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</si>
  <si>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</si>
  <si>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</si>
  <si>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</si>
  <si>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</si>
  <si>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</si>
  <si>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</si>
  <si>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</si>
  <si>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</si>
  <si>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</si>
  <si>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</si>
  <si>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</si>
  <si>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</si>
  <si>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</si>
  <si>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</si>
  <si>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</si>
  <si>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</si>
  <si>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</si>
  <si>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</si>
  <si>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</si>
  <si>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</si>
  <si>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</si>
  <si>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</si>
  <si>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</si>
  <si>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</si>
  <si>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</si>
  <si>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</si>
  <si>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</si>
  <si>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</si>
  <si>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</si>
  <si>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</si>
  <si>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</si>
  <si>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</si>
  <si>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</si>
  <si>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</si>
  <si>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</si>
  <si>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</si>
  <si>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</si>
  <si>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</si>
  <si>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</si>
  <si>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</si>
  <si>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</si>
  <si>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</si>
  <si>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</si>
  <si>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</si>
  <si>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</si>
  <si>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</si>
  <si>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</si>
  <si>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</si>
  <si>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</si>
  <si>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</si>
  <si>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</si>
  <si>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</si>
  <si>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</si>
  <si>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</si>
  <si>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</si>
  <si>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</si>
  <si>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</si>
  <si>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</si>
  <si>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</si>
  <si>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</si>
  <si>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</si>
  <si>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</si>
  <si>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</si>
  <si>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</si>
  <si>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</si>
  <si>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</si>
  <si>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</si>
  <si>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</si>
  <si>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</si>
  <si>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</si>
  <si>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</si>
  <si>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</si>
  <si>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</si>
  <si>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</si>
  <si>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</si>
  <si>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</si>
  <si>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</si>
  <si>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</si>
  <si>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</si>
  <si>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</si>
  <si>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</si>
  <si>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</si>
  <si>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</si>
  <si>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</si>
  <si>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</si>
  <si>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</si>
  <si>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</si>
  <si>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</si>
  <si>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</si>
  <si>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</si>
  <si>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</si>
  <si>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</si>
  <si>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</si>
  <si>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</si>
  <si>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</si>
  <si>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</si>
  <si>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</si>
  <si>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</si>
  <si>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</si>
  <si>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</si>
  <si>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</si>
  <si>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</si>
  <si>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</si>
  <si>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</si>
  <si>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</si>
  <si>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</si>
  <si>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</si>
  <si>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</si>
  <si>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</si>
  <si>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</si>
  <si>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</si>
  <si>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</si>
  <si>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</si>
  <si>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</si>
  <si>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</si>
  <si>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</si>
  <si>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</si>
  <si>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</si>
  <si>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</si>
  <si>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</si>
  <si>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</si>
  <si>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</si>
  <si>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</si>
  <si>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</si>
  <si>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</si>
  <si>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</si>
  <si>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</si>
  <si>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</si>
  <si>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</si>
  <si>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</si>
  <si>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</si>
  <si>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</si>
  <si>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</si>
  <si>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</si>
  <si>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</si>
  <si>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</si>
  <si>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</si>
  <si>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</si>
  <si>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</si>
  <si>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</si>
  <si>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</si>
  <si>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</si>
  <si>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</si>
  <si>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</si>
  <si>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</si>
  <si>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</si>
  <si>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</si>
  <si>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</si>
  <si>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</si>
  <si>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</si>
  <si>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</si>
  <si>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</si>
  <si>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</si>
  <si>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</si>
  <si>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</si>
  <si>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</si>
  <si>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</si>
  <si>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</si>
  <si>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</si>
  <si>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</si>
  <si>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</si>
  <si>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</si>
  <si>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</si>
  <si>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</si>
  <si>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</si>
  <si>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</si>
  <si>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</si>
  <si>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</si>
  <si>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</si>
  <si>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</si>
  <si>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</si>
  <si>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</si>
  <si>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</si>
  <si>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</si>
  <si>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</si>
  <si>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</si>
  <si>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</si>
  <si>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</si>
  <si>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</si>
  <si>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</si>
  <si>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</si>
  <si>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</si>
  <si>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</si>
  <si>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</si>
  <si>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</si>
  <si>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</si>
  <si>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</si>
  <si>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</si>
  <si>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</si>
  <si>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</si>
  <si>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</si>
  <si>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</si>
  <si>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</si>
  <si>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</si>
  <si>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</si>
  <si>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</si>
  <si>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</si>
  <si>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</si>
  <si>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</si>
  <si>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</si>
  <si>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</si>
  <si>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</si>
  <si>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</si>
  <si>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</si>
  <si>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</si>
  <si>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</si>
  <si>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</si>
  <si>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</si>
  <si>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</si>
  <si>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</si>
  <si>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</si>
  <si>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</si>
  <si>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</si>
  <si>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</si>
  <si>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</si>
  <si>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</si>
  <si>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</si>
  <si>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</si>
  <si>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</si>
  <si>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</si>
  <si>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</si>
  <si>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</si>
  <si>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</si>
  <si>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</si>
  <si>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</si>
  <si>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</si>
  <si>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</si>
  <si>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</si>
  <si>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</si>
  <si>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</si>
  <si>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</si>
  <si>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</si>
  <si>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</si>
  <si>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</si>
  <si>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</si>
  <si>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</si>
  <si>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</si>
  <si>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</si>
  <si>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</si>
  <si>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</si>
  <si>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</si>
  <si>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</si>
  <si>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</si>
  <si>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</si>
  <si>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</si>
  <si>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</si>
  <si>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</si>
  <si>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</si>
  <si>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</si>
  <si>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</si>
  <si>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</si>
  <si>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</si>
  <si>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</si>
  <si>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</si>
  <si>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</si>
  <si>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</si>
  <si>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</si>
  <si>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</si>
  <si>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</si>
  <si>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</si>
  <si>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</si>
  <si>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</si>
  <si>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</si>
  <si>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</si>
  <si>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</si>
  <si>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</si>
  <si>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</si>
  <si>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</si>
  <si>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</si>
  <si>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</si>
  <si>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</si>
  <si>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</si>
  <si>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</si>
  <si>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</si>
  <si>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</si>
  <si>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</si>
  <si>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</si>
  <si>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</si>
  <si>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</si>
  <si>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</si>
  <si>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</si>
  <si>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</si>
  <si>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</si>
  <si>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</si>
  <si>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</si>
  <si>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</si>
  <si>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</si>
  <si>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</si>
  <si>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</si>
  <si>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</si>
  <si>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</si>
  <si>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</si>
  <si>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</si>
  <si>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</si>
  <si>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</si>
  <si>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</si>
  <si>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</si>
  <si>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</si>
  <si>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</si>
  <si>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</si>
  <si>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</si>
  <si>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</si>
  <si>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</si>
  <si>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</si>
  <si>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</si>
  <si>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</si>
  <si>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</si>
  <si>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</si>
  <si>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</si>
  <si>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</si>
  <si>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</si>
  <si>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</si>
  <si>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</si>
  <si>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</si>
  <si>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</si>
  <si>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</si>
  <si>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</si>
  <si>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</si>
  <si>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</si>
  <si>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</si>
  <si>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</si>
  <si>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</si>
  <si>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</si>
  <si>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</si>
  <si>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</si>
  <si>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</si>
  <si>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</si>
  <si>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</si>
  <si>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</si>
  <si>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</si>
  <si>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</si>
  <si>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</si>
  <si>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</si>
  <si>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</si>
  <si>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</si>
  <si>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</si>
  <si>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</si>
  <si>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</si>
  <si>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</si>
  <si>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</si>
  <si>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</si>
  <si>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</si>
  <si>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</si>
  <si>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</si>
  <si>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</si>
  <si>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</si>
  <si>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</si>
  <si>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</si>
  <si>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</si>
  <si>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</si>
  <si>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</si>
  <si>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</si>
  <si>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</si>
  <si>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</si>
  <si>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</si>
  <si>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</si>
  <si>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</si>
  <si>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</si>
  <si>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</si>
  <si>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</si>
  <si>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</si>
  <si>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</si>
  <si>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</si>
  <si>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</si>
  <si>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</si>
  <si>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</si>
  <si>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</si>
  <si>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</si>
  <si>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</si>
  <si>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</si>
  <si>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</si>
  <si>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</si>
  <si>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</si>
  <si>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</si>
  <si>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</si>
  <si>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</si>
  <si>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</si>
  <si>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</si>
  <si>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</si>
  <si>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</si>
  <si>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</si>
  <si>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</si>
  <si>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</si>
  <si>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</si>
  <si>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</si>
  <si>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</si>
  <si>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</si>
  <si>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</si>
  <si>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</si>
  <si>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</si>
  <si>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</si>
  <si>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</si>
  <si>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</si>
  <si>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</si>
  <si>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</si>
  <si>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</si>
  <si>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</si>
  <si>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</si>
  <si>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</si>
  <si>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</si>
  <si>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</si>
  <si>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</si>
  <si>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</si>
  <si>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</si>
  <si>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</si>
  <si>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</si>
  <si>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</si>
  <si>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</si>
  <si>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</si>
  <si>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</si>
  <si>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</si>
  <si>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</si>
  <si>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</si>
  <si>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</si>
  <si>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</si>
  <si>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</si>
  <si>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</si>
  <si>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</si>
  <si>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</si>
  <si>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</si>
  <si>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</si>
  <si>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</si>
  <si>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</si>
  <si>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</si>
  <si>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</si>
  <si>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</si>
  <si>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</si>
  <si>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</si>
  <si>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</si>
  <si>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</si>
  <si>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</si>
  <si>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</si>
  <si>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</si>
  <si>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</si>
  <si>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</si>
  <si>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</si>
  <si>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</si>
  <si>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</si>
  <si>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</si>
  <si>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</si>
  <si>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</si>
  <si>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</si>
  <si>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</si>
  <si>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</si>
  <si>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</si>
  <si>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</si>
  <si>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</si>
  <si>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</si>
  <si>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</si>
  <si>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</si>
  <si>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</si>
  <si>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</si>
  <si>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</si>
  <si>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</si>
  <si>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</si>
  <si>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</si>
  <si>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</si>
  <si>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</si>
  <si>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</si>
  <si>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</si>
  <si>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</si>
  <si>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</si>
  <si>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</si>
  <si>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</si>
  <si>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</si>
  <si>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</si>
  <si>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</si>
  <si>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</si>
  <si>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</si>
  <si>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</si>
  <si>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</si>
  <si>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</si>
  <si>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</si>
  <si>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</si>
  <si>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</si>
  <si>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</si>
  <si>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</si>
  <si>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</si>
  <si>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</si>
  <si>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</si>
  <si>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</si>
  <si>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</si>
  <si>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</si>
  <si>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</si>
  <si>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</si>
  <si>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</si>
  <si>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</si>
  <si>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</si>
  <si>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</si>
  <si>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</si>
  <si>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</si>
  <si>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</si>
  <si>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</si>
  <si>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</si>
  <si>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</si>
  <si>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</si>
  <si>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</si>
  <si>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</si>
  <si>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</si>
  <si>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</si>
  <si>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</si>
  <si>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</si>
  <si>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</si>
  <si>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</si>
  <si>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</si>
  <si>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</si>
  <si>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</si>
  <si>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</si>
  <si>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</si>
  <si>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</si>
  <si>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</si>
  <si>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</si>
  <si>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</si>
  <si>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</si>
  <si>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</si>
  <si>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</si>
  <si>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</si>
  <si>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</si>
  <si>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</si>
  <si>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</si>
  <si>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</si>
  <si>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</si>
  <si>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</si>
  <si>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</si>
  <si>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</si>
  <si>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</si>
  <si>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</si>
  <si>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</si>
  <si>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</si>
  <si>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</si>
  <si>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</si>
  <si>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</si>
  <si>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</si>
  <si>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</si>
  <si>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</si>
  <si>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</si>
  <si>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</si>
  <si>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</si>
  <si>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</si>
  <si>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</si>
  <si>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</si>
  <si>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</si>
  <si>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</si>
  <si>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</si>
  <si>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</si>
  <si>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</si>
  <si>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</si>
  <si>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</si>
  <si>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</si>
  <si>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</si>
  <si>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</si>
  <si>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</si>
  <si>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</si>
  <si>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</si>
  <si>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</si>
  <si>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</si>
  <si>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</si>
  <si>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</si>
  <si>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</si>
  <si>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</si>
  <si>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</si>
  <si>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</si>
  <si>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</si>
  <si>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</si>
  <si>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</si>
  <si>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</si>
  <si>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</si>
  <si>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</si>
  <si>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</si>
  <si>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</si>
  <si>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</si>
  <si>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</si>
  <si>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</si>
  <si>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</si>
  <si>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</si>
  <si>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</si>
  <si>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</si>
  <si>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</si>
  <si>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</si>
  <si>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</si>
  <si>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</si>
  <si>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</si>
  <si>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</si>
  <si>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</si>
  <si>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</si>
  <si>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</si>
  <si>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</si>
  <si>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</si>
  <si>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</si>
  <si>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</si>
  <si>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</si>
  <si>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</si>
  <si>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</si>
  <si>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</si>
  <si>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</si>
  <si>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</si>
  <si>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</si>
  <si>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</si>
  <si>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</si>
  <si>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</si>
  <si>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</si>
  <si>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</si>
  <si>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</si>
  <si>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</si>
  <si>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</si>
  <si>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</si>
  <si>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</si>
  <si>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</si>
  <si>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</si>
  <si>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</si>
  <si>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</si>
  <si>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</si>
  <si>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</si>
  <si>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</si>
  <si>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</si>
  <si>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</si>
  <si>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</si>
  <si>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</si>
  <si>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</si>
  <si>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</si>
  <si>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</si>
  <si>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</si>
  <si>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</si>
  <si>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</si>
  <si>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</si>
  <si>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</si>
  <si>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</si>
  <si>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</si>
  <si>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</si>
  <si>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</si>
  <si>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</si>
  <si>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</si>
  <si>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</si>
  <si>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</si>
  <si>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</si>
  <si>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</si>
  <si>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</si>
  <si>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</si>
  <si>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</si>
  <si>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</si>
  <si>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</si>
  <si>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</si>
  <si>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</si>
  <si>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</si>
  <si>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</si>
  <si>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</si>
  <si>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</si>
  <si>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</si>
  <si>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</si>
  <si>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</si>
  <si>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</si>
  <si>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</si>
  <si>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</si>
  <si>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</si>
  <si>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</si>
  <si>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</si>
  <si>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</si>
  <si>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</si>
  <si>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</si>
  <si>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</si>
  <si>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</si>
  <si>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</si>
  <si>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</si>
  <si>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</si>
  <si>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</si>
  <si>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</si>
  <si>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</si>
  <si>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</si>
  <si>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</si>
  <si>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</si>
  <si>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</si>
  <si>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</si>
  <si>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</si>
  <si>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</si>
  <si>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</si>
  <si>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</si>
  <si>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</si>
  <si>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</si>
  <si>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</si>
  <si>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</si>
  <si>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</si>
  <si>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</si>
  <si>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</si>
  <si>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</si>
  <si>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</si>
  <si>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</si>
  <si>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</si>
  <si>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</si>
  <si>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</si>
  <si>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</si>
  <si>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</si>
  <si>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</si>
  <si>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</si>
  <si>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</si>
  <si>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</si>
  <si>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</si>
  <si>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</si>
  <si>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</si>
  <si>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</si>
  <si>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</si>
  <si>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</si>
  <si>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</si>
  <si>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</si>
  <si>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</si>
  <si>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</si>
  <si>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</si>
  <si>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</si>
  <si>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</si>
  <si>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</si>
  <si>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</si>
  <si>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</si>
  <si>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</si>
  <si>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</si>
  <si>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</si>
  <si>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</si>
  <si>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</si>
  <si>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</si>
  <si>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</si>
  <si>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</si>
  <si>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</si>
  <si>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</si>
  <si>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</si>
  <si>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</si>
  <si>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</si>
  <si>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</si>
  <si>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</si>
  <si>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</si>
  <si>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</si>
  <si>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</si>
  <si>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</si>
  <si>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</si>
  <si>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</si>
  <si>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</si>
  <si>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</si>
  <si>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</si>
  <si>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</si>
  <si>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</si>
  <si>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</si>
  <si>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</si>
  <si>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</si>
  <si>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</si>
  <si>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</si>
  <si>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</si>
  <si>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</si>
  <si>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</si>
  <si>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</si>
  <si>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</si>
  <si>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</si>
  <si>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</si>
  <si>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</si>
  <si>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</si>
  <si>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</si>
  <si>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</si>
  <si>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</si>
  <si>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</si>
  <si>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</si>
  <si>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</si>
  <si>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</si>
  <si>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</si>
  <si>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</si>
  <si>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</si>
  <si>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</si>
  <si>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</si>
  <si>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</si>
  <si>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</si>
  <si>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</si>
  <si>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</si>
  <si>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</si>
  <si>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</si>
  <si>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</si>
  <si>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</si>
  <si>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</si>
  <si>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</si>
  <si>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</si>
  <si>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</si>
  <si>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</si>
  <si>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</si>
  <si>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</si>
  <si>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</si>
  <si>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</si>
  <si>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</si>
  <si>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</si>
  <si>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</si>
  <si>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</si>
  <si>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</si>
  <si>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</si>
  <si>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</si>
  <si>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</si>
  <si>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</si>
  <si>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</si>
  <si>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</si>
  <si>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</si>
  <si>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</si>
  <si>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</si>
  <si>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</si>
  <si>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</si>
  <si>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</si>
  <si>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</si>
  <si>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</si>
  <si>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</si>
  <si>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</si>
  <si>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</si>
  <si>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</si>
  <si>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</si>
  <si>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</si>
  <si>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</si>
  <si>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</si>
  <si>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</si>
  <si>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</si>
  <si>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</si>
  <si>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</si>
  <si>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</si>
  <si>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</si>
  <si>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</si>
  <si>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</si>
  <si>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</si>
  <si>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</si>
  <si>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</si>
  <si>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</si>
  <si>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</si>
  <si>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</si>
  <si>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</si>
  <si>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</si>
  <si>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</si>
  <si>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</si>
  <si>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</si>
  <si>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</si>
  <si>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</si>
  <si>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</si>
  <si>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</si>
  <si>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</si>
  <si>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</si>
  <si>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</si>
  <si>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</si>
  <si>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</si>
  <si>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</si>
  <si>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</si>
  <si>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</si>
  <si>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</si>
  <si>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</si>
  <si>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</si>
  <si>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</si>
  <si>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</si>
  <si>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</si>
  <si>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</si>
  <si>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</si>
  <si>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</si>
  <si>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</si>
  <si>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</si>
  <si>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</si>
  <si>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</si>
  <si>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</si>
  <si>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</si>
  <si>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</si>
  <si>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</si>
  <si>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</si>
  <si>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</si>
  <si>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</si>
  <si>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</si>
  <si>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</si>
  <si>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</si>
  <si>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</si>
  <si>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</si>
  <si>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</si>
  <si>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</si>
  <si>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</si>
  <si>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</si>
  <si>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</si>
  <si>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</si>
  <si>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</si>
  <si>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</si>
  <si>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</si>
  <si>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</si>
  <si>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</si>
  <si>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</si>
  <si>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</si>
  <si>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</si>
  <si>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</si>
  <si>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</si>
  <si>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</si>
  <si>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</si>
  <si>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</si>
  <si>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</si>
  <si>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</si>
  <si>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</si>
  <si>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</si>
  <si>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</si>
  <si>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</si>
  <si>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</si>
  <si>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</si>
  <si>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</si>
  <si>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</si>
  <si>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</si>
  <si>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</si>
  <si>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</si>
  <si>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</si>
  <si>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</si>
  <si>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</si>
  <si>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</si>
  <si>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</si>
  <si>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</si>
  <si>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</si>
  <si>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</si>
  <si>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</si>
  <si>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</si>
  <si>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</si>
  <si>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</si>
  <si>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</si>
  <si>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</si>
  <si>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</si>
  <si>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</si>
  <si>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</si>
  <si>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</si>
  <si>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</si>
  <si>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</si>
  <si>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</si>
  <si>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</si>
  <si>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</si>
  <si>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</si>
  <si>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</si>
  <si>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</si>
  <si>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</si>
  <si>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</si>
  <si>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</si>
  <si>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</si>
  <si>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</si>
  <si>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</si>
  <si>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</si>
  <si>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</si>
  <si>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</si>
  <si>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</si>
  <si>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</si>
  <si>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</si>
  <si>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</si>
  <si>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</si>
  <si>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</si>
  <si>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</si>
  <si>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</si>
  <si>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</si>
  <si>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</si>
  <si>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</si>
  <si>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</si>
  <si>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</si>
  <si>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</si>
  <si>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</si>
  <si>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</si>
  <si>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</si>
  <si>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</si>
  <si>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</si>
  <si>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</si>
  <si>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</si>
  <si>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</si>
  <si>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</si>
  <si>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</si>
  <si>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</si>
  <si>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</si>
  <si>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</si>
  <si>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</si>
  <si>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</si>
  <si>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</si>
  <si>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</si>
  <si>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</si>
  <si>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</si>
  <si>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</si>
  <si>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</si>
  <si>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</si>
  <si>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</si>
  <si>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</si>
  <si>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</si>
  <si>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</si>
  <si>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</si>
  <si>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</si>
  <si>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</si>
  <si>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</si>
  <si>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</si>
  <si>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</si>
  <si>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</si>
  <si>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</si>
  <si>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</si>
  <si>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</si>
  <si>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</si>
  <si>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</si>
  <si>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</si>
  <si>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</si>
  <si>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</si>
  <si>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</si>
  <si>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</si>
  <si>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</si>
  <si>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</si>
  <si>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</si>
  <si>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</si>
  <si>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</si>
  <si>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</si>
  <si>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</si>
  <si>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</si>
  <si>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</si>
  <si>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</si>
  <si>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</si>
  <si>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</si>
  <si>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</si>
  <si>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</si>
  <si>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</si>
  <si>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</si>
  <si>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</si>
  <si>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</si>
  <si>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</si>
  <si>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</si>
  <si>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</si>
  <si>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</si>
  <si>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</si>
  <si>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</si>
  <si>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</si>
  <si>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</si>
  <si>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</si>
  <si>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</si>
  <si>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</si>
  <si>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</si>
  <si>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</si>
  <si>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</si>
  <si>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</si>
  <si>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</si>
  <si>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</si>
  <si>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</si>
  <si>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</si>
  <si>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</si>
  <si>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</si>
  <si>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</si>
  <si>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</si>
  <si>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</si>
  <si>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</si>
  <si>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</si>
  <si>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</si>
  <si>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</si>
  <si>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</si>
  <si>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</si>
  <si>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</si>
  <si>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</si>
  <si>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</si>
  <si>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</si>
  <si>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</si>
  <si>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</si>
  <si>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</si>
  <si>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</si>
  <si>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</si>
  <si>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</si>
  <si>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</si>
  <si>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</si>
  <si>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</si>
  <si>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</si>
  <si>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</si>
  <si>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</si>
  <si>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</si>
  <si>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</si>
  <si>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</si>
  <si>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</si>
  <si>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</si>
  <si>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</si>
  <si>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</si>
  <si>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</si>
  <si>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</si>
  <si>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</si>
  <si>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</si>
  <si>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</si>
  <si>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</si>
  <si>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</si>
  <si>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</si>
  <si>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</si>
  <si>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</si>
  <si>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</si>
  <si>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</si>
  <si>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</si>
  <si>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</si>
  <si>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</si>
  <si>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</si>
  <si>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</si>
  <si>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</si>
  <si>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</si>
  <si>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</si>
  <si>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</si>
  <si>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</si>
  <si>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</si>
  <si>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</si>
  <si>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</si>
  <si>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</si>
  <si>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</si>
  <si>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</si>
  <si>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</si>
  <si>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</si>
  <si>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</si>
  <si>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</si>
  <si>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</si>
  <si>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</si>
  <si>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</si>
  <si>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</si>
  <si>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</si>
  <si>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</si>
  <si>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</si>
  <si>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</si>
  <si>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</si>
  <si>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</si>
  <si>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</si>
  <si>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</si>
  <si>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</si>
  <si>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</si>
  <si>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</si>
  <si>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</si>
  <si>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</si>
  <si>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</si>
  <si>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</si>
  <si>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</si>
  <si>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</si>
  <si>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</si>
  <si>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</si>
  <si>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</si>
  <si>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</si>
  <si>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</si>
  <si>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</si>
  <si>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</si>
  <si>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</si>
  <si>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</si>
  <si>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</si>
  <si>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</si>
  <si>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</si>
  <si>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</si>
  <si>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</si>
  <si>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</si>
  <si>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</si>
  <si>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</si>
  <si>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</si>
  <si>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</si>
  <si>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</si>
  <si>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</si>
  <si>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</si>
  <si>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</si>
  <si>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</si>
  <si>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</si>
  <si>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</si>
  <si>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</si>
  <si>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</si>
  <si>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</si>
  <si>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</si>
  <si>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</si>
  <si>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</si>
  <si>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</si>
  <si>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</si>
  <si>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</si>
  <si>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</si>
  <si>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</si>
  <si>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</si>
  <si>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</si>
  <si>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</si>
  <si>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</si>
  <si>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</si>
  <si>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</si>
  <si>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</si>
  <si>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</si>
  <si>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</si>
  <si>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</si>
  <si>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</si>
  <si>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</si>
  <si>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</si>
  <si>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</si>
  <si>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</si>
  <si>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</si>
  <si>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</si>
  <si>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</si>
  <si>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</si>
  <si>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</si>
  <si>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</si>
  <si>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</si>
  <si>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</si>
  <si>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</si>
  <si>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</si>
  <si>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</si>
  <si>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</si>
  <si>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</si>
  <si>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</si>
  <si>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</si>
  <si>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</si>
  <si>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</si>
  <si>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</si>
  <si>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</si>
  <si>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</si>
  <si>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</si>
  <si>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</si>
  <si>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</si>
  <si>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</si>
  <si>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</si>
  <si>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</si>
  <si>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</si>
  <si>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</si>
  <si>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</si>
  <si>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</si>
  <si>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</si>
  <si>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</si>
  <si>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</si>
  <si>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</si>
  <si>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</si>
  <si>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</si>
  <si>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</si>
  <si>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</si>
  <si>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</si>
  <si>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</si>
  <si>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</si>
  <si>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</si>
  <si>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</si>
  <si>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</si>
  <si>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</si>
  <si>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</si>
  <si>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</si>
  <si>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</si>
  <si>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</si>
  <si>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</si>
  <si>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</si>
  <si>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</si>
  <si>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</si>
  <si>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</si>
  <si>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</si>
  <si>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</si>
  <si>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</si>
  <si>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</si>
  <si>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</si>
  <si>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</si>
  <si>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</si>
  <si>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</si>
  <si>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</si>
  <si>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</si>
  <si>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</si>
  <si>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</si>
  <si>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</si>
  <si>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</si>
  <si>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</si>
  <si>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</si>
  <si>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</si>
  <si>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</si>
  <si>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</si>
  <si>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</si>
  <si>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</si>
  <si>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</si>
  <si>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</si>
  <si>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</si>
  <si>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</si>
  <si>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</si>
  <si>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</si>
  <si>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</si>
  <si>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</si>
  <si>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</si>
  <si>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</si>
  <si>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</si>
  <si>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</si>
  <si>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</si>
  <si>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</si>
  <si>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</si>
  <si>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</si>
  <si>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</si>
  <si>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</si>
  <si>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</si>
  <si>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</si>
  <si>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</si>
  <si>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</si>
  <si>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</si>
  <si>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</si>
  <si>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</si>
  <si>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</si>
  <si>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</si>
  <si>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</si>
  <si>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</si>
  <si>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</si>
  <si>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</si>
  <si>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</si>
  <si>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</si>
  <si>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</si>
  <si>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</si>
  <si>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</si>
  <si>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</si>
  <si>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</si>
  <si>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</si>
  <si>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</si>
  <si>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</si>
  <si>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</si>
  <si>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</si>
  <si>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</si>
  <si>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</si>
  <si>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</si>
  <si>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</si>
  <si>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</si>
  <si>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</si>
  <si>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</si>
  <si>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</si>
  <si>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</si>
  <si>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</si>
  <si>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</si>
  <si>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</si>
  <si>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</si>
  <si>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</si>
  <si>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</si>
  <si>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</si>
  <si>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</si>
  <si>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</si>
  <si>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</si>
  <si>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</si>
  <si>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</si>
  <si>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</si>
  <si>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</si>
  <si>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</si>
  <si>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</si>
  <si>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</si>
  <si>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</si>
  <si>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</si>
  <si>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</si>
  <si>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</si>
  <si>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</si>
  <si>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</si>
  <si>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</si>
  <si>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</si>
  <si>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</si>
  <si>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</si>
  <si>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</si>
  <si>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</si>
  <si>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</si>
  <si>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</si>
  <si>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</si>
  <si>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</si>
  <si>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</si>
  <si>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</si>
  <si>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</si>
  <si>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</si>
  <si>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</si>
  <si>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</si>
  <si>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</si>
  <si>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</si>
  <si>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</si>
  <si>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</si>
  <si>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</si>
  <si>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</si>
  <si>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</si>
  <si>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</si>
  <si>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</si>
  <si>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</si>
  <si>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</si>
  <si>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</si>
  <si>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</si>
  <si>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</si>
  <si>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</si>
  <si>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</si>
  <si>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</si>
  <si>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</si>
  <si>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</si>
  <si>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</si>
  <si>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</si>
  <si>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</si>
  <si>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</si>
  <si>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</si>
  <si>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</si>
  <si>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</si>
  <si>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</si>
  <si>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</si>
  <si>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</si>
  <si>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</si>
  <si>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</si>
  <si>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</si>
  <si>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</si>
  <si>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</si>
  <si>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</si>
  <si>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</si>
  <si>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</si>
  <si>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</si>
  <si>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</si>
  <si>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</si>
  <si>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</si>
  <si>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</si>
  <si>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</si>
  <si>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</si>
  <si>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</si>
  <si>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</si>
  <si>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</si>
  <si>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</si>
  <si>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</si>
  <si>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</si>
  <si>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</si>
  <si>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</si>
  <si>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</si>
  <si>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</si>
  <si>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</si>
  <si>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</si>
  <si>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</si>
  <si>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</si>
  <si>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</si>
  <si>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</si>
  <si>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</si>
  <si>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</si>
  <si>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</si>
  <si>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</si>
  <si>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</si>
  <si>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</si>
  <si>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</si>
  <si>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</si>
  <si>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</si>
  <si>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</si>
  <si>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</si>
  <si>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</si>
  <si>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</si>
  <si>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</si>
  <si>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</si>
  <si>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</si>
  <si>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</si>
  <si>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</si>
  <si>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</si>
  <si>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</si>
  <si>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</si>
  <si>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</si>
  <si>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</si>
  <si>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</si>
  <si>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</si>
  <si>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</si>
  <si>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</si>
  <si>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</si>
  <si>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</si>
  <si>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</si>
  <si>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</si>
  <si>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</si>
  <si>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</si>
  <si>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</si>
  <si>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</si>
  <si>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</si>
  <si>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</si>
  <si>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</si>
  <si>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</si>
  <si>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</si>
  <si>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</si>
  <si>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</si>
  <si>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</si>
  <si>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</si>
  <si>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</si>
  <si>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</si>
  <si>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</si>
  <si>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</si>
  <si>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</si>
  <si>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</si>
  <si>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</si>
  <si>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</si>
  <si>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</si>
  <si>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</si>
  <si>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</si>
  <si>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</si>
  <si>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</si>
  <si>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</si>
  <si>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</si>
  <si>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</si>
  <si>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</si>
  <si>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</si>
  <si>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</si>
  <si>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</si>
  <si>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</si>
  <si>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</si>
  <si>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</si>
  <si>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</si>
  <si>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</si>
  <si>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</si>
  <si>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</si>
  <si>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</si>
  <si>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</si>
  <si>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</si>
  <si>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</si>
  <si>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</si>
  <si>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</si>
  <si>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</si>
  <si>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</si>
  <si>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</si>
  <si>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</si>
  <si>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</si>
  <si>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</si>
  <si>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</si>
  <si>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</si>
  <si>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</si>
  <si>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</si>
  <si>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</si>
  <si>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</si>
  <si>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</si>
  <si>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</si>
  <si>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</si>
  <si>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</si>
  <si>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</si>
  <si>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</si>
  <si>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</si>
  <si>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</si>
  <si>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</si>
  <si>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</si>
  <si>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</si>
  <si>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</si>
  <si>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</si>
  <si>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</si>
  <si>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</si>
  <si>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</si>
  <si>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</si>
  <si>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</si>
  <si>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</si>
  <si>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</si>
  <si>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</si>
  <si>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</si>
  <si>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</si>
  <si>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</si>
  <si>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</si>
  <si>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</si>
  <si>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</si>
  <si>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</si>
  <si>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</si>
  <si>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</si>
  <si>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</si>
  <si>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</si>
  <si>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</si>
  <si>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</si>
  <si>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</si>
  <si>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</si>
  <si>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</si>
  <si>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</si>
  <si>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</si>
  <si>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</si>
  <si>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</si>
  <si>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</si>
  <si>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</si>
  <si>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</si>
  <si>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</si>
  <si>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</si>
  <si>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</si>
  <si>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</si>
  <si>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</si>
  <si>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</si>
  <si>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</si>
  <si>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</si>
  <si>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</si>
  <si>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</si>
  <si>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</si>
  <si>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</si>
  <si>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</si>
  <si>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</si>
  <si>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</si>
  <si>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</si>
  <si>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</si>
  <si>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</si>
  <si>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</si>
  <si>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</si>
  <si>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</si>
  <si>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</si>
  <si>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</si>
  <si>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</si>
  <si>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</si>
  <si>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</si>
  <si>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</si>
  <si>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</si>
  <si>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</si>
  <si>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</si>
  <si>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</si>
  <si>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</si>
  <si>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</si>
  <si>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</si>
  <si>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</si>
  <si>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</si>
  <si>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</si>
  <si>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</si>
  <si>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</si>
  <si>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</si>
  <si>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</si>
  <si>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</si>
  <si>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</si>
  <si>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</si>
  <si>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</si>
  <si>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</si>
  <si>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</si>
  <si>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</si>
  <si>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</si>
  <si>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</si>
  <si>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</si>
  <si>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</si>
  <si>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</si>
  <si>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</si>
  <si>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</si>
  <si>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</si>
  <si>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</si>
  <si>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</si>
  <si>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</si>
  <si>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</si>
  <si>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</si>
  <si>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</si>
  <si>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</si>
  <si>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</si>
  <si>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</si>
  <si>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</si>
  <si>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</si>
  <si>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</si>
  <si>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</si>
  <si>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</si>
  <si>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</si>
  <si>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</si>
  <si>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</si>
  <si>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</si>
  <si>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</si>
  <si>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</si>
  <si>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</si>
  <si>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</si>
  <si>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</si>
  <si>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</si>
  <si>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</si>
  <si>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</si>
  <si>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</si>
  <si>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</si>
  <si>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</si>
  <si>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</si>
  <si>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</si>
  <si>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</si>
  <si>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</si>
  <si>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</si>
  <si>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</si>
  <si>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</si>
  <si>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</si>
  <si>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</si>
  <si>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</si>
  <si>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</si>
  <si>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</si>
  <si>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</si>
  <si>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</si>
  <si>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</si>
  <si>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</si>
  <si>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</si>
  <si>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</si>
  <si>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</si>
  <si>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</si>
  <si>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</si>
  <si>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</si>
  <si>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</si>
  <si>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</si>
  <si>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</si>
  <si>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</si>
  <si>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</si>
  <si>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</si>
  <si>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</si>
  <si>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</si>
  <si>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</si>
  <si>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</si>
  <si>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</si>
  <si>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</si>
  <si>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</si>
  <si>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</si>
  <si>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</si>
  <si>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</si>
  <si>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</si>
  <si>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</si>
  <si>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</si>
  <si>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</si>
  <si>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</si>
  <si>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</si>
  <si>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</si>
  <si>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</si>
  <si>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</si>
  <si>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</si>
  <si>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</si>
  <si>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</si>
  <si>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</si>
  <si>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</si>
  <si>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</si>
  <si>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</si>
  <si>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</si>
  <si>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</si>
  <si>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</si>
  <si>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</si>
  <si>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</si>
  <si>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</si>
  <si>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</si>
  <si>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</si>
  <si>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</si>
  <si>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</si>
  <si>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</si>
  <si>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</si>
  <si>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</si>
  <si>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</si>
  <si>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</si>
  <si>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</si>
  <si>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</si>
  <si>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</si>
  <si>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</si>
  <si>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</si>
  <si>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</si>
  <si>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</si>
  <si>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</si>
  <si>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</si>
  <si>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</si>
  <si>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</si>
  <si>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</si>
  <si>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</si>
  <si>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</si>
  <si>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</si>
  <si>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</si>
  <si>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</si>
  <si>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</si>
  <si>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</si>
  <si>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</si>
  <si>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</si>
  <si>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</si>
  <si>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</si>
  <si>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</si>
  <si>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</si>
  <si>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</si>
  <si>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</si>
  <si>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</si>
  <si>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</si>
  <si>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</si>
  <si>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</si>
  <si>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</si>
  <si>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</si>
  <si>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</si>
  <si>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</si>
  <si>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</si>
  <si>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</si>
  <si>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</si>
  <si>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</si>
  <si>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</si>
  <si>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</si>
  <si>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</si>
  <si>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</si>
  <si>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</si>
  <si>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</si>
  <si>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</si>
  <si>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</si>
  <si>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</si>
  <si>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</si>
  <si>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</si>
  <si>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</si>
  <si>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</si>
  <si>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</si>
  <si>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</si>
  <si>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</si>
  <si>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</si>
  <si>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</si>
  <si>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</si>
  <si>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</si>
  <si>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</si>
  <si>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</si>
  <si>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</si>
  <si>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</si>
  <si>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</si>
  <si>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</si>
  <si>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</si>
  <si>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</si>
  <si>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</si>
  <si>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</si>
  <si>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</si>
  <si>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</si>
  <si>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</si>
  <si>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</si>
  <si>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</si>
  <si>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</si>
  <si>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</si>
  <si>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</si>
  <si>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</si>
  <si>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</si>
  <si>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</si>
  <si>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</si>
  <si>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</si>
  <si>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</si>
  <si>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</si>
  <si>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</si>
  <si>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</si>
  <si>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</si>
  <si>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</si>
  <si>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</si>
  <si>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</si>
  <si>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</si>
  <si>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</si>
  <si>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</si>
  <si>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</si>
  <si>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</si>
  <si>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</si>
  <si>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</si>
  <si>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</si>
  <si>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</si>
  <si>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</si>
  <si>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</si>
  <si>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</si>
  <si>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</si>
  <si>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</si>
  <si>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</si>
  <si>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</si>
  <si>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</si>
  <si>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</si>
  <si>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</si>
  <si>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</si>
  <si>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</si>
  <si>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</si>
  <si>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</si>
  <si>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</si>
  <si>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</si>
  <si>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</si>
  <si>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</si>
  <si>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</si>
  <si>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</si>
  <si>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</si>
  <si>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</si>
  <si>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</si>
  <si>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</si>
  <si>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</si>
  <si>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</si>
  <si>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</si>
  <si>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</si>
  <si>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</si>
  <si>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</si>
  <si>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</si>
  <si>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</si>
  <si>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</si>
  <si>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</si>
  <si>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</si>
  <si>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</si>
  <si>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</si>
  <si>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</si>
  <si>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</si>
  <si>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</si>
  <si>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</si>
  <si>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</si>
  <si>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</si>
  <si>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</si>
  <si>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</si>
  <si>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</si>
  <si>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</si>
  <si>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</si>
  <si>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</si>
  <si>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</si>
  <si>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</si>
  <si>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</si>
  <si>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</si>
  <si>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</si>
  <si>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</si>
  <si>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</si>
  <si>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</si>
  <si>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</si>
  <si>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</si>
  <si>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</si>
  <si>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</si>
  <si>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</si>
  <si>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</si>
  <si>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</si>
  <si>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</si>
  <si>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</si>
  <si>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</si>
  <si>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</si>
  <si>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</si>
  <si>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</si>
  <si>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</si>
  <si>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</si>
  <si>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</si>
  <si>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</si>
  <si>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</si>
  <si>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</si>
  <si>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</si>
  <si>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</si>
  <si>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</si>
  <si>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</si>
  <si>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</si>
  <si>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</si>
  <si>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</si>
  <si>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</si>
  <si>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</si>
  <si>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</si>
  <si>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</si>
  <si>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</si>
  <si>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</si>
  <si>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</si>
  <si>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</si>
  <si>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</si>
  <si>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</si>
  <si>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</si>
  <si>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</si>
  <si>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</si>
  <si>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</si>
  <si>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</si>
  <si>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</si>
  <si>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</si>
  <si>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</si>
  <si>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</si>
  <si>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</si>
  <si>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</si>
  <si>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</si>
  <si>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</si>
  <si>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</si>
  <si>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</si>
  <si>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</si>
  <si>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</si>
  <si>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</si>
  <si>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</si>
  <si>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</si>
  <si>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</si>
  <si>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</si>
  <si>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</si>
  <si>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</si>
  <si>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</si>
  <si>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</si>
  <si>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</si>
  <si>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</si>
  <si>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</si>
  <si>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</si>
  <si>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</si>
  <si>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</si>
  <si>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</si>
  <si>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</si>
  <si>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</si>
  <si>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</si>
  <si>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</si>
  <si>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</si>
  <si>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</si>
  <si>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</si>
  <si>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</si>
  <si>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</si>
  <si>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</si>
  <si>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</si>
  <si>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</si>
  <si>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</si>
  <si>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</si>
  <si>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</si>
  <si>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</si>
  <si>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</si>
  <si>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</si>
  <si>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</si>
  <si>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</si>
  <si>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</si>
  <si>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</si>
  <si>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</si>
  <si>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</si>
  <si>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</si>
  <si>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</si>
  <si>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</si>
  <si>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</si>
  <si>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</si>
  <si>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</si>
  <si>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</si>
  <si>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</si>
  <si>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</si>
  <si>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</si>
  <si>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</si>
  <si>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</si>
  <si>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</si>
  <si>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</si>
  <si>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</si>
  <si>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</si>
  <si>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</si>
  <si>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</si>
  <si>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</si>
  <si>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</si>
  <si>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</si>
  <si>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</si>
  <si>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</si>
  <si>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</si>
  <si>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</si>
  <si>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</si>
  <si>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</si>
  <si>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</si>
  <si>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</si>
  <si>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</si>
  <si>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</si>
  <si>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</si>
  <si>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</si>
  <si>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</si>
  <si>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</si>
  <si>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</si>
  <si>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</si>
  <si>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</si>
  <si>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</si>
  <si>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</si>
  <si>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</si>
  <si>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</si>
  <si>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</si>
  <si>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</si>
  <si>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</si>
  <si>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</si>
  <si>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</si>
  <si>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</si>
  <si>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</si>
  <si>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</si>
  <si>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</si>
  <si>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</si>
  <si>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</si>
  <si>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</si>
  <si>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</si>
  <si>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</si>
  <si>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</si>
  <si>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</si>
  <si>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</si>
  <si>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</si>
  <si>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</si>
  <si>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</si>
  <si>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</si>
  <si>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</si>
  <si>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</si>
  <si>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</si>
  <si>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</si>
  <si>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</si>
  <si>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</si>
  <si>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</si>
  <si>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</si>
  <si>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</si>
  <si>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</si>
  <si>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</si>
  <si>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</si>
  <si>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</si>
  <si>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</si>
  <si>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</si>
  <si>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</si>
  <si>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</si>
  <si>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</si>
  <si>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</si>
  <si>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</si>
  <si>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</si>
  <si>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</si>
  <si>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</si>
  <si>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</si>
  <si>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</si>
  <si>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</si>
  <si>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</si>
  <si>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</si>
  <si>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</si>
  <si>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</si>
  <si>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</si>
  <si>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</si>
  <si>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</si>
  <si>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</si>
  <si>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</si>
  <si>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</si>
  <si>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</si>
  <si>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</si>
  <si>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</si>
  <si>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</si>
  <si>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</si>
  <si>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</si>
  <si>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</si>
  <si>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</si>
  <si>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</si>
  <si>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</si>
  <si>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</si>
  <si>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</si>
  <si>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</si>
  <si>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</si>
  <si>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</si>
  <si>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</si>
  <si>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</si>
  <si>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</si>
  <si>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</si>
  <si>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</si>
  <si>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</si>
  <si>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</si>
  <si>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</si>
  <si>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</si>
  <si>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</si>
  <si>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</si>
  <si>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</si>
  <si>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</si>
  <si>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</si>
  <si>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</si>
  <si>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</si>
  <si>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</si>
  <si>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</si>
  <si>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</si>
  <si>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</si>
  <si>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</si>
  <si>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</si>
  <si>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</si>
  <si>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</si>
  <si>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</si>
  <si>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</si>
  <si>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</si>
  <si>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</si>
  <si>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</si>
  <si>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</si>
  <si>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</si>
  <si>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</si>
  <si>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</si>
  <si>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</si>
  <si>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</si>
  <si>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</si>
  <si>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</si>
  <si>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</si>
  <si>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</si>
  <si>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</si>
  <si>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</si>
  <si>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</si>
  <si>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</si>
  <si>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</si>
  <si>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</si>
  <si>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</si>
  <si>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</si>
  <si>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</si>
  <si>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</si>
  <si>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</si>
  <si>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</si>
  <si>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</si>
  <si>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</si>
  <si>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</si>
  <si>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</si>
  <si>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</si>
  <si>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</si>
  <si>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</si>
  <si>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</si>
  <si>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</si>
  <si>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</si>
  <si>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</si>
  <si>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</si>
  <si>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</si>
  <si>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</si>
  <si>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</si>
  <si>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</si>
  <si>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</si>
  <si>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</si>
  <si>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</si>
  <si>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</si>
  <si>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</si>
  <si>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</si>
  <si>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</si>
  <si>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</si>
  <si>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</si>
  <si>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</si>
  <si>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</si>
  <si>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</si>
  <si>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</si>
  <si>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</si>
  <si>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</si>
  <si>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</si>
  <si>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</si>
  <si>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</si>
  <si>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</si>
  <si>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</si>
  <si>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</si>
  <si>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</si>
  <si>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</si>
  <si>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</si>
  <si>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</si>
  <si>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</si>
  <si>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</si>
  <si>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</si>
  <si>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</si>
  <si>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</si>
  <si>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</si>
  <si>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</si>
  <si>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</si>
  <si>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</si>
  <si>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</si>
  <si>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</si>
  <si>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</si>
  <si>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</si>
  <si>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</si>
  <si>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</si>
  <si>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</si>
  <si>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</si>
  <si>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</si>
  <si>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</si>
  <si>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</si>
  <si>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</si>
  <si>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</si>
  <si>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</si>
  <si>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</si>
  <si>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</si>
  <si>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</si>
  <si>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</si>
  <si>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</si>
  <si>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</si>
  <si>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</si>
  <si>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</si>
  <si>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</si>
  <si>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</si>
  <si>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</si>
  <si>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</si>
  <si>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</si>
  <si>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</si>
  <si>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</si>
  <si>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</si>
  <si>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</si>
  <si>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</si>
  <si>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</si>
  <si>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</si>
  <si>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</si>
  <si>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</si>
  <si>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</si>
  <si>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</si>
  <si>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</si>
  <si>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</si>
  <si>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</si>
  <si>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</si>
  <si>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</si>
  <si>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</si>
  <si>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</si>
  <si>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</si>
  <si>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</si>
  <si>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</si>
  <si>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</si>
  <si>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</si>
  <si>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</si>
  <si>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</si>
  <si>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</si>
  <si>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</si>
  <si>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</si>
  <si>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</si>
  <si>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</si>
  <si>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</si>
  <si>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</si>
  <si>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</si>
  <si>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</si>
  <si>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</si>
  <si>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</si>
  <si>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</si>
  <si>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</si>
  <si>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</si>
  <si>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</si>
  <si>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</si>
  <si>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</si>
  <si>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</si>
  <si>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</si>
  <si>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</si>
  <si>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</si>
  <si>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</si>
  <si>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</si>
  <si>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</si>
  <si>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</si>
  <si>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</si>
  <si>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</si>
  <si>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</si>
  <si>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</si>
  <si>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</si>
  <si>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</si>
  <si>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</si>
  <si>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</si>
  <si>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</si>
  <si>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</si>
  <si>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</si>
  <si>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</si>
  <si>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</si>
  <si>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</si>
  <si>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</si>
  <si>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</si>
  <si>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</si>
  <si>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</si>
  <si>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</si>
  <si>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</si>
  <si>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</si>
  <si>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</si>
  <si>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</si>
  <si>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</si>
  <si>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</si>
  <si>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</si>
  <si>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</si>
  <si>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</si>
  <si>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</si>
  <si>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</si>
  <si>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</si>
  <si>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</si>
  <si>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</si>
  <si>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</si>
  <si>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</si>
  <si>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</si>
  <si>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</si>
  <si>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</si>
  <si>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</si>
  <si>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</si>
  <si>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</si>
  <si>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</si>
  <si>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</si>
  <si>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</si>
  <si>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</si>
  <si>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</si>
  <si>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</si>
  <si>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</si>
  <si>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</si>
  <si>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</si>
  <si>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</si>
  <si>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</si>
  <si>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</si>
  <si>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</si>
  <si>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</si>
  <si>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</si>
  <si>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</si>
  <si>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</si>
  <si>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</si>
  <si>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</si>
  <si>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</si>
  <si>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</si>
  <si>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</si>
  <si>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</si>
  <si>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</si>
  <si>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</si>
  <si>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</si>
  <si>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</si>
  <si>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</si>
  <si>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</si>
  <si>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</si>
  <si>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</si>
  <si>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</si>
  <si>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</si>
  <si>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</si>
  <si>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</si>
  <si>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</si>
  <si>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</si>
  <si>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</si>
  <si>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</si>
  <si>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</si>
  <si>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</si>
  <si>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</si>
  <si>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</si>
  <si>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</si>
  <si>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</si>
  <si>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</si>
  <si>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</si>
  <si>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</si>
  <si>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</si>
  <si>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</si>
  <si>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</si>
  <si>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</si>
  <si>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</si>
  <si>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</si>
  <si>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</si>
  <si>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</si>
  <si>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</si>
  <si>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</si>
  <si>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</si>
  <si>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</si>
  <si>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</si>
  <si>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</si>
  <si>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</si>
  <si>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</si>
  <si>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</si>
  <si>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</si>
  <si>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</si>
  <si>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</si>
  <si>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</si>
  <si>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</si>
  <si>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</si>
  <si>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</si>
  <si>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</si>
  <si>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</si>
  <si>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</si>
  <si>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</si>
  <si>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</si>
  <si>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</si>
  <si>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</si>
  <si>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</si>
  <si>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</si>
  <si>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</si>
  <si>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</si>
  <si>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</si>
  <si>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</si>
  <si>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</si>
  <si>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</si>
  <si>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</si>
  <si>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</si>
  <si>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</si>
  <si>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</si>
  <si>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</si>
  <si>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</si>
  <si>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</si>
  <si>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</si>
  <si>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</si>
  <si>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</si>
  <si>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</si>
  <si>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</si>
  <si>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</si>
  <si>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</si>
  <si>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</si>
  <si>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</si>
  <si>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</si>
  <si>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</si>
  <si>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</si>
  <si>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</si>
  <si>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</si>
  <si>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</si>
  <si>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</si>
  <si>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</si>
  <si>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</si>
  <si>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</si>
  <si>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</si>
  <si>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</si>
  <si>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</si>
  <si>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</si>
  <si>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</si>
  <si>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</si>
  <si>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</si>
  <si>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</si>
  <si>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</si>
  <si>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</si>
  <si>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</si>
  <si>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</si>
  <si>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</si>
  <si>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</si>
  <si>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</si>
  <si>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</si>
  <si>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</si>
  <si>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</si>
  <si>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</si>
  <si>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</si>
  <si>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</si>
  <si>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</si>
  <si>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</si>
  <si>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</si>
  <si>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</si>
  <si>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</si>
  <si>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</si>
  <si>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</si>
  <si>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</si>
  <si>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</si>
  <si>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</si>
  <si>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</si>
  <si>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</si>
  <si>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</si>
  <si>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</si>
  <si>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</si>
  <si>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</si>
  <si>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</si>
  <si>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</si>
  <si>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</si>
  <si>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</si>
  <si>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</si>
  <si>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</si>
  <si>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</si>
  <si>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</si>
  <si>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</si>
  <si>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</si>
  <si>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</si>
  <si>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</si>
  <si>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</si>
  <si>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</si>
  <si>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</si>
  <si>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</si>
  <si>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</si>
  <si>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</si>
  <si>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</si>
  <si>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</si>
  <si>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</si>
  <si>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</si>
  <si>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</si>
  <si>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</si>
  <si>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</si>
  <si>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</si>
  <si>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</si>
  <si>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</si>
  <si>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</si>
  <si>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</si>
  <si>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</si>
  <si>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</si>
  <si>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</si>
  <si>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</si>
  <si>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</si>
  <si>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</si>
  <si>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</si>
  <si>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</si>
  <si>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</si>
  <si>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</si>
  <si>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</si>
  <si>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</si>
  <si>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</si>
  <si>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</si>
  <si>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</si>
  <si>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</si>
  <si>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</si>
  <si>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</si>
  <si>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</si>
  <si>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</si>
  <si>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</si>
  <si>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</si>
  <si>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</si>
  <si>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</si>
  <si>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</si>
  <si>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</si>
  <si>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</si>
  <si>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</si>
  <si>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</si>
  <si>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</si>
  <si>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</si>
  <si>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</si>
  <si>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</si>
  <si>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</si>
  <si>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</si>
  <si>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</si>
  <si>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</si>
  <si>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</si>
  <si>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</si>
  <si>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</si>
  <si>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</si>
  <si>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</si>
  <si>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</si>
  <si>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</si>
  <si>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</si>
  <si>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</si>
  <si>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</si>
  <si>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</si>
  <si>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</si>
  <si>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</si>
  <si>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</si>
  <si>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</si>
  <si>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</si>
  <si>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</si>
  <si>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</si>
  <si>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</si>
  <si>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</si>
  <si>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</si>
  <si>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</si>
  <si>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</si>
  <si>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</si>
  <si>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</si>
  <si>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</si>
  <si>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</si>
  <si>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</si>
  <si>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</si>
  <si>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</si>
  <si>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</si>
  <si>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</si>
  <si>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</si>
  <si>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</si>
  <si>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</si>
  <si>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</si>
  <si>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</si>
  <si>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</si>
  <si>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</si>
  <si>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</si>
  <si>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</si>
  <si>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</si>
  <si>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</si>
  <si>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</si>
  <si>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</si>
  <si>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</si>
  <si>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</si>
  <si>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</si>
  <si>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</si>
  <si>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</si>
  <si>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</si>
  <si>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</si>
  <si>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</si>
  <si>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</si>
  <si>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</si>
  <si>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</si>
  <si>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</si>
  <si>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</si>
  <si>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</si>
  <si>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</si>
  <si>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</si>
  <si>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</si>
  <si>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</si>
  <si>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</si>
  <si>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</si>
  <si>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</si>
  <si>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</si>
  <si>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</si>
  <si>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</si>
  <si>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</si>
  <si>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</si>
  <si>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</si>
  <si>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</si>
  <si>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</si>
  <si>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</si>
  <si>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</si>
  <si>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</si>
  <si>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</si>
  <si>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</si>
  <si>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</si>
  <si>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</si>
  <si>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</si>
  <si>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</si>
  <si>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</si>
  <si>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</si>
  <si>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</si>
  <si>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</si>
  <si>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</si>
  <si>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</si>
  <si>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</si>
  <si>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</si>
  <si>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</si>
  <si>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</si>
  <si>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</si>
  <si>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</si>
  <si>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</si>
  <si>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</si>
  <si>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</si>
  <si>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</si>
  <si>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</si>
  <si>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</si>
  <si>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</si>
  <si>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</si>
  <si>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</si>
  <si>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</si>
  <si>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</si>
  <si>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</si>
  <si>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</si>
  <si>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</si>
  <si>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</si>
  <si>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</si>
  <si>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</si>
  <si>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</si>
  <si>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</si>
  <si>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</si>
  <si>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</si>
  <si>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</si>
  <si>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</si>
  <si>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</si>
  <si>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</si>
  <si>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</si>
  <si>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</si>
  <si>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</si>
  <si>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</si>
  <si>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</si>
  <si>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</si>
  <si>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</si>
  <si>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</si>
  <si>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</si>
  <si>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</si>
  <si>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</si>
  <si>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</si>
  <si>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</si>
  <si>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</si>
  <si>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</si>
  <si>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</si>
  <si>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</si>
  <si>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</si>
  <si>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</si>
  <si>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</si>
  <si>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</si>
  <si>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</si>
  <si>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</si>
  <si>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</si>
  <si>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</si>
  <si>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</si>
  <si>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</si>
  <si>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</si>
  <si>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</si>
  <si>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</si>
  <si>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</si>
  <si>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</si>
  <si>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</si>
  <si>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</si>
  <si>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</si>
  <si>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</si>
  <si>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</si>
  <si>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</si>
  <si>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</si>
  <si>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</si>
  <si>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</si>
  <si>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</si>
  <si>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</si>
  <si>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</si>
  <si>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</si>
  <si>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</si>
  <si>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</si>
  <si>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</si>
  <si>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</si>
  <si>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</si>
  <si>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</si>
  <si>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</si>
  <si>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</si>
  <si>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</si>
  <si>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</si>
  <si>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</si>
  <si>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</si>
  <si>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</si>
  <si>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</si>
  <si>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</si>
  <si>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</si>
  <si>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</si>
  <si>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</si>
  <si>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</si>
  <si>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</si>
  <si>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</si>
  <si>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</si>
  <si>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</si>
  <si>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</si>
  <si>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</si>
  <si>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</si>
  <si>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</si>
  <si>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</si>
  <si>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</si>
  <si>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</si>
  <si>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</si>
  <si>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</si>
  <si>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</si>
  <si>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</si>
  <si>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</si>
  <si>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</si>
  <si>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</si>
  <si>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</si>
  <si>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</si>
  <si>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</si>
  <si>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</si>
  <si>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</si>
  <si>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</si>
  <si>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</si>
  <si>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</si>
  <si>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</si>
  <si>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</si>
  <si>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</si>
  <si>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</si>
  <si>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</si>
  <si>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</si>
  <si>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</si>
  <si>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</si>
  <si>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</si>
  <si>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</si>
  <si>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</si>
  <si>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</si>
  <si>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</si>
  <si>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</si>
  <si>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</si>
  <si>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</si>
  <si>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</si>
  <si>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</si>
  <si>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</si>
  <si>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</si>
  <si>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</si>
  <si>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</si>
  <si>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</si>
  <si>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</si>
  <si>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</si>
  <si>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</si>
  <si>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</si>
  <si>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</si>
  <si>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</si>
  <si>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</si>
  <si>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</si>
  <si>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</si>
  <si>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</si>
  <si>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</si>
  <si>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</si>
  <si>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</si>
  <si>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</si>
  <si>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</si>
  <si>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</si>
  <si>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</si>
  <si>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</si>
  <si>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</si>
  <si>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</si>
  <si>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</si>
  <si>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</si>
  <si>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</si>
  <si>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</si>
  <si>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</si>
  <si>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</si>
  <si>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</si>
  <si>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</si>
  <si>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</si>
  <si>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</si>
  <si>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</si>
  <si>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</si>
  <si>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</si>
  <si>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</si>
  <si>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</si>
  <si>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</si>
  <si>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</si>
  <si>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</si>
  <si>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</si>
  <si>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</si>
  <si>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</si>
  <si>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</si>
  <si>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</si>
  <si>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</si>
  <si>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</si>
  <si>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</si>
  <si>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</si>
  <si>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</si>
  <si>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</si>
  <si>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</si>
  <si>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</si>
  <si>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</si>
  <si>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</si>
  <si>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</si>
  <si>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</si>
  <si>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</si>
  <si>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</si>
  <si>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</si>
  <si>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</si>
  <si>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</si>
  <si>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</si>
  <si>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</si>
  <si>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</si>
  <si>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</si>
  <si>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</si>
  <si>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</si>
  <si>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</si>
  <si>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</si>
  <si>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</si>
  <si>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</si>
  <si>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</si>
  <si>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</si>
  <si>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</si>
  <si>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</si>
  <si>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</si>
  <si>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</si>
  <si>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</si>
  <si>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</si>
  <si>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</si>
  <si>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</si>
  <si>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</si>
  <si>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</si>
  <si>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</si>
  <si>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</si>
  <si>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</si>
  <si>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</si>
  <si>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</si>
  <si>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</si>
  <si>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</si>
  <si>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</si>
  <si>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</si>
  <si>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</si>
  <si>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</si>
  <si>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</si>
  <si>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</si>
  <si>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</si>
  <si>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</si>
  <si>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</si>
  <si>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</si>
  <si>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</si>
  <si>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</si>
  <si>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</si>
  <si>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</si>
  <si>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</si>
  <si>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</si>
  <si>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</si>
  <si>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</si>
  <si>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</si>
  <si>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</si>
  <si>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</si>
  <si>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</si>
  <si>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</si>
  <si>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</si>
  <si>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</si>
  <si>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</si>
  <si>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</si>
  <si>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</si>
  <si>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</si>
  <si>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</si>
  <si>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</si>
  <si>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</si>
  <si>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</si>
  <si>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</si>
  <si>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</si>
  <si>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</si>
  <si>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</si>
  <si>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</si>
  <si>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</si>
  <si>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</si>
  <si>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</si>
  <si>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</si>
  <si>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</si>
  <si>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</si>
  <si>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</si>
  <si>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</si>
  <si>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</si>
  <si>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</si>
  <si>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</si>
  <si>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</si>
  <si>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</si>
  <si>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</si>
  <si>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</si>
  <si>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</si>
  <si>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</si>
  <si>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</si>
  <si>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</si>
  <si>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</si>
  <si>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</si>
  <si>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</si>
  <si>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</si>
  <si>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</si>
  <si>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</si>
  <si>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</si>
  <si>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</si>
  <si>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</si>
  <si>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</si>
  <si>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</si>
  <si>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</si>
  <si>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</si>
  <si>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</si>
  <si>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</si>
  <si>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</si>
  <si>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</si>
  <si>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</si>
  <si>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</si>
  <si>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</si>
  <si>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</si>
  <si>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</si>
  <si>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</si>
  <si>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</si>
  <si>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</si>
  <si>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</si>
  <si>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</si>
  <si>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</si>
  <si>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</si>
  <si>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</si>
  <si>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</si>
  <si>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</si>
  <si>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</si>
  <si>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</si>
  <si>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</si>
  <si>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</si>
  <si>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</si>
  <si>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</si>
  <si>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</si>
  <si>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</si>
  <si>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</si>
  <si>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</si>
  <si>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</si>
  <si>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</si>
  <si>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</si>
  <si>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</si>
  <si>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</si>
  <si>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</si>
  <si>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</si>
  <si>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</si>
  <si>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</si>
  <si>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</si>
  <si>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</si>
  <si>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</si>
  <si>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</si>
  <si>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</si>
  <si>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</si>
  <si>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</si>
  <si>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</si>
  <si>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</si>
  <si>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</si>
  <si>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</si>
  <si>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</si>
  <si>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</si>
  <si>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</si>
  <si>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</si>
  <si>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</si>
  <si>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</si>
  <si>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</si>
  <si>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</si>
  <si>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</si>
  <si>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</si>
  <si>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</si>
  <si>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</si>
  <si>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</si>
  <si>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</si>
  <si>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</si>
  <si>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</si>
  <si>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</si>
  <si>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</si>
  <si>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</si>
  <si>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</si>
  <si>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</si>
  <si>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</si>
  <si>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</si>
  <si>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</si>
  <si>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</si>
  <si>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</si>
  <si>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</si>
  <si>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</si>
  <si>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</si>
  <si>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</si>
  <si>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</si>
  <si>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</si>
  <si>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</si>
  <si>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</si>
  <si>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</si>
  <si>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</si>
  <si>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</si>
  <si>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</si>
  <si>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</si>
  <si>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</si>
  <si>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</si>
  <si>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</si>
  <si>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</si>
  <si>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</si>
  <si>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</si>
  <si>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</si>
  <si>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</si>
  <si>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</si>
  <si>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</si>
  <si>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</si>
  <si>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</si>
  <si>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</si>
  <si>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</si>
  <si>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</si>
  <si>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</si>
  <si>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</si>
  <si>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</si>
  <si>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</si>
  <si>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</si>
  <si>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</si>
  <si>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</si>
  <si>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</si>
  <si>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</si>
  <si>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</si>
  <si>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</si>
  <si>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</si>
  <si>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</si>
  <si>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</si>
  <si>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</si>
  <si>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</si>
  <si>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</si>
  <si>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</si>
  <si>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</si>
  <si>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</si>
  <si>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</si>
  <si>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</si>
  <si>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</si>
  <si>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</si>
  <si>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</si>
  <si>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</si>
  <si>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</si>
  <si>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</si>
  <si>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</si>
  <si>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</si>
  <si>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</si>
  <si>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</si>
  <si>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</si>
  <si>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</si>
  <si>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</si>
  <si>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</si>
  <si>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</si>
  <si>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</si>
  <si>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</si>
  <si>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</si>
  <si>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</si>
  <si>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</si>
  <si>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</si>
  <si>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</si>
  <si>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</si>
  <si>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</si>
  <si>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</si>
  <si>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</si>
  <si>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</si>
  <si>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</si>
  <si>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</si>
  <si>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</si>
  <si>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</si>
  <si>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</si>
  <si>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</si>
  <si>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</si>
  <si>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</si>
  <si>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</si>
  <si>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</si>
  <si>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</si>
  <si>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</si>
  <si>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</si>
  <si>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</si>
  <si>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</si>
  <si>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</si>
  <si>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</si>
  <si>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</si>
  <si>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</si>
  <si>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</si>
  <si>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</si>
  <si>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</si>
  <si>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</si>
  <si>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</si>
  <si>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</si>
  <si>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</si>
  <si>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</si>
  <si>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</si>
  <si>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</si>
  <si>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</si>
  <si>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</si>
  <si>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</si>
  <si>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</si>
  <si>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</si>
  <si>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</si>
  <si>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</si>
  <si>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</si>
  <si>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</si>
  <si>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</si>
  <si>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</si>
  <si>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</si>
  <si>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</si>
  <si>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</si>
  <si>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</si>
  <si>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</si>
  <si>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</si>
  <si>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</si>
  <si>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</si>
  <si>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</si>
  <si>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</si>
  <si>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</si>
  <si>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</si>
  <si>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</si>
  <si>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</si>
  <si>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</si>
  <si>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</si>
  <si>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</si>
  <si>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</si>
  <si>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</si>
  <si>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</si>
  <si>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</si>
  <si>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</si>
  <si>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</si>
  <si>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</si>
  <si>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</si>
  <si>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</si>
  <si>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</si>
  <si>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</si>
  <si>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</si>
  <si>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</si>
  <si>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</si>
  <si>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</si>
  <si>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</si>
  <si>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</si>
  <si>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</si>
  <si>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</si>
  <si>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</si>
  <si>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</si>
  <si>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</si>
  <si>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</si>
  <si>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</si>
  <si>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</si>
  <si>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</si>
  <si>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</si>
  <si>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</si>
  <si>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</si>
  <si>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</si>
  <si>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</si>
  <si>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</si>
  <si>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</si>
  <si>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</si>
  <si>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</si>
  <si>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</si>
  <si>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</si>
  <si>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</si>
  <si>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</si>
  <si>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</si>
  <si>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</si>
  <si>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</si>
  <si>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</si>
  <si>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</si>
  <si>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</si>
  <si>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</si>
  <si>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</si>
  <si>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</si>
  <si>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</si>
  <si>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</si>
  <si>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</si>
  <si>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</si>
  <si>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</si>
  <si>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</si>
  <si>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</si>
  <si>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</si>
  <si>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</si>
  <si>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</si>
  <si>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</si>
  <si>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</si>
  <si>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</si>
  <si>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</si>
  <si>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</si>
  <si>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</si>
  <si>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</si>
  <si>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</si>
  <si>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</si>
  <si>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</si>
  <si>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</si>
  <si>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</si>
  <si>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</si>
  <si>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</si>
  <si>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</si>
  <si>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</si>
  <si>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</si>
  <si>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</si>
  <si>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</si>
  <si>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</si>
  <si>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</si>
  <si>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</si>
  <si>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</si>
  <si>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</si>
  <si>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</si>
  <si>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</si>
  <si>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</si>
  <si>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</si>
  <si>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</si>
  <si>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</si>
  <si>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</si>
  <si>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</si>
  <si>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</si>
  <si>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</si>
  <si>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</si>
  <si>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</si>
  <si>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</si>
  <si>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</si>
  <si>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</si>
  <si>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</si>
  <si>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</si>
  <si>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</si>
  <si>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</si>
  <si>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</si>
  <si>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</si>
  <si>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</si>
  <si>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</si>
  <si>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</si>
  <si>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</si>
  <si>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</si>
  <si>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</si>
  <si>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</si>
  <si>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</si>
  <si>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</si>
  <si>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</si>
  <si>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</si>
  <si>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</si>
  <si>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</si>
  <si>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</si>
  <si>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</si>
  <si>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</si>
  <si>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</si>
  <si>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</si>
  <si>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</si>
  <si>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</si>
  <si>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</si>
  <si>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</si>
  <si>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</si>
  <si>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</si>
  <si>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</si>
  <si>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</si>
  <si>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</si>
  <si>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</si>
  <si>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</si>
  <si>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</si>
  <si>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</si>
  <si>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</si>
  <si>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</si>
  <si>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</si>
  <si>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</si>
  <si>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</si>
  <si>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</si>
  <si>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</si>
  <si>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</si>
  <si>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</si>
  <si>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</si>
  <si>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</si>
  <si>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</si>
  <si>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</si>
  <si>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</si>
  <si>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</si>
  <si>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</si>
  <si>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</si>
  <si>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</si>
  <si>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</si>
  <si>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</si>
  <si>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</si>
  <si>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</si>
  <si>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</si>
  <si>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</si>
  <si>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</si>
  <si>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</si>
  <si>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</si>
  <si>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</si>
  <si>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</si>
  <si>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</si>
  <si>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</si>
  <si>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</si>
  <si>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</si>
  <si>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</si>
  <si>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</si>
  <si>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</si>
  <si>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</si>
  <si>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</si>
  <si>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</si>
  <si>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</si>
  <si>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</si>
  <si>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</si>
  <si>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</si>
  <si>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</si>
  <si>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</si>
  <si>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</si>
  <si>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</si>
  <si>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</si>
  <si>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</si>
  <si>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</si>
  <si>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</si>
  <si>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</si>
  <si>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</si>
  <si>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</si>
  <si>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</si>
  <si>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</si>
  <si>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</si>
  <si>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</si>
  <si>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</si>
  <si>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</si>
  <si>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</si>
  <si>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</si>
  <si>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</si>
  <si>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</si>
  <si>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</si>
  <si>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</si>
  <si>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</si>
  <si>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</si>
  <si>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</si>
  <si>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</si>
  <si>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</si>
  <si>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</si>
  <si>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</si>
  <si>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</si>
  <si>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</si>
  <si>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</si>
  <si>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</si>
  <si>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</si>
  <si>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</si>
  <si>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</si>
  <si>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</si>
  <si>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</si>
  <si>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</si>
  <si>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</si>
  <si>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</si>
  <si>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</si>
  <si>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</si>
  <si>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</si>
  <si>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</si>
  <si>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</si>
  <si>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</si>
  <si>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</si>
  <si>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</si>
  <si>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</si>
  <si>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</si>
  <si>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</si>
  <si>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</si>
  <si>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</si>
  <si>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</si>
  <si>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</si>
  <si>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</si>
  <si>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</si>
  <si>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</si>
  <si>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</si>
  <si>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</si>
  <si>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</si>
  <si>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</si>
  <si>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</si>
  <si>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</si>
  <si>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</si>
  <si>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</si>
  <si>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</si>
  <si>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</si>
  <si>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</si>
  <si>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</si>
  <si>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</si>
  <si>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</si>
  <si>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</si>
  <si>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</si>
  <si>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</si>
  <si>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</si>
  <si>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</si>
  <si>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</si>
  <si>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</si>
  <si>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</si>
  <si>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</si>
  <si>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</si>
  <si>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</si>
  <si>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</si>
  <si>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</si>
  <si>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</si>
  <si>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</si>
  <si>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</si>
  <si>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</si>
  <si>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</si>
  <si>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</si>
  <si>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</si>
  <si>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</si>
  <si>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</si>
  <si>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</si>
  <si>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</si>
  <si>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</si>
  <si>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</si>
  <si>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</si>
  <si>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</si>
  <si>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</si>
  <si>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</si>
  <si>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</si>
  <si>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</si>
  <si>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</si>
  <si>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</si>
  <si>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</si>
  <si>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</si>
  <si>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</si>
  <si>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</si>
  <si>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</si>
  <si>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</si>
  <si>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</si>
  <si>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</si>
  <si>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</si>
  <si>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</si>
  <si>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</si>
  <si>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</si>
  <si>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</si>
  <si>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</si>
  <si>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</si>
  <si>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</si>
  <si>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</si>
  <si>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</si>
  <si>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</si>
  <si>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</si>
  <si>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</si>
  <si>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</si>
  <si>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</si>
  <si>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</si>
  <si>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</si>
  <si>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</si>
  <si>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</si>
  <si>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</si>
  <si>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</si>
  <si>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</si>
  <si>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</si>
  <si>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</si>
  <si>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</si>
  <si>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</si>
  <si>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</si>
  <si>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</si>
  <si>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</si>
  <si>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</si>
  <si>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</si>
  <si>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</si>
  <si>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</si>
  <si>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</si>
  <si>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</si>
  <si>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</si>
  <si>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</si>
  <si>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</si>
  <si>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</si>
  <si>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</si>
  <si>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</si>
  <si>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</si>
  <si>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</si>
  <si>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</si>
  <si>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</si>
  <si>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</si>
  <si>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</si>
  <si>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</si>
  <si>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</si>
  <si>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</si>
  <si>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</si>
  <si>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</si>
  <si>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</si>
  <si>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</si>
  <si>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</si>
  <si>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</si>
  <si>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</si>
  <si>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</si>
  <si>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</si>
  <si>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</si>
  <si>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</si>
  <si>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</si>
  <si>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</si>
  <si>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</si>
  <si>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</si>
  <si>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</si>
  <si>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</si>
  <si>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</si>
  <si>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</si>
  <si>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</si>
  <si>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</si>
  <si>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</si>
  <si>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</si>
  <si>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</si>
  <si>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</si>
  <si>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</si>
  <si>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</si>
  <si>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</si>
  <si>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</si>
  <si>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</si>
  <si>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</si>
  <si>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</si>
  <si>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</si>
  <si>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</si>
  <si>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</si>
  <si>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</si>
  <si>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</si>
  <si>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</si>
  <si>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</si>
  <si>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</si>
  <si>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</si>
  <si>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</si>
  <si>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</si>
  <si>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</si>
  <si>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</si>
  <si>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</si>
  <si>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</si>
  <si>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</si>
  <si>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</si>
  <si>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</si>
  <si>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</si>
  <si>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</si>
  <si>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</si>
  <si>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</si>
  <si>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</si>
  <si>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</si>
  <si>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</si>
  <si>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</si>
  <si>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</si>
  <si>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</si>
  <si>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</si>
  <si>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</si>
  <si>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</si>
  <si>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</si>
  <si>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</si>
  <si>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</si>
  <si>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</si>
  <si>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</si>
  <si>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</si>
  <si>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</si>
  <si>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</si>
  <si>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</si>
  <si>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</si>
  <si>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</si>
  <si>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</si>
  <si>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</si>
  <si>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</si>
  <si>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</si>
  <si>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</si>
  <si>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</si>
  <si>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</si>
  <si>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</si>
  <si>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</si>
  <si>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</si>
  <si>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</si>
  <si>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</si>
  <si>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</si>
  <si>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</si>
  <si>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</si>
  <si>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</si>
  <si>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</si>
  <si>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</si>
  <si>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</si>
  <si>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</si>
  <si>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</si>
  <si>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</si>
  <si>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</si>
  <si>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</si>
  <si>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</si>
  <si>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</si>
  <si>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</si>
  <si>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</si>
  <si>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</si>
  <si>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</si>
  <si>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</si>
  <si>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</si>
  <si>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</si>
  <si>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</si>
  <si>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</si>
  <si>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</si>
  <si>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</si>
  <si>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</si>
  <si>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</si>
  <si>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</si>
  <si>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</si>
  <si>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</si>
  <si>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</si>
  <si>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</si>
  <si>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</si>
  <si>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</si>
  <si>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</si>
  <si>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</si>
  <si>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</si>
  <si>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</si>
  <si>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</si>
  <si>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</si>
  <si>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</si>
  <si>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</si>
  <si>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</si>
  <si>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</si>
  <si>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</si>
  <si>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</si>
  <si>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</si>
  <si>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</si>
  <si>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</si>
  <si>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</si>
  <si>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</si>
  <si>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</si>
  <si>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</si>
  <si>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</si>
  <si>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</si>
  <si>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</si>
  <si>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</si>
  <si>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</si>
  <si>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</si>
  <si>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</si>
  <si>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</si>
  <si>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</si>
  <si>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</si>
  <si>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</si>
  <si>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</si>
  <si>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</si>
  <si>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</si>
  <si>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</si>
  <si>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</si>
  <si>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</si>
  <si>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</si>
  <si>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</si>
  <si>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</si>
  <si>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</si>
  <si>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</si>
  <si>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</si>
  <si>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</si>
  <si>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</si>
  <si>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</si>
  <si>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</si>
  <si>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</si>
  <si>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</si>
  <si>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</si>
  <si>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</si>
  <si>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</si>
  <si>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</si>
  <si>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</si>
  <si>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</si>
  <si>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</si>
  <si>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</si>
  <si>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</si>
  <si>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</si>
  <si>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</si>
  <si>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</si>
  <si>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</si>
  <si>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</si>
  <si>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</si>
  <si>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</si>
  <si>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</si>
  <si>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</si>
  <si>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</si>
  <si>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</si>
  <si>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</si>
  <si>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</si>
  <si>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</si>
  <si>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</si>
  <si>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</si>
  <si>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</si>
  <si>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</si>
  <si>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</si>
  <si>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</si>
  <si>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</si>
  <si>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</si>
  <si>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</si>
  <si>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</si>
  <si>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</si>
  <si>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</si>
  <si>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</si>
  <si>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</si>
  <si>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</si>
  <si>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</si>
  <si>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</si>
  <si>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</si>
  <si>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</si>
  <si>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</si>
  <si>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</si>
  <si>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</si>
  <si>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</si>
  <si>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</si>
  <si>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</si>
  <si>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</si>
  <si>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</si>
  <si>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</si>
  <si>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</si>
  <si>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</si>
  <si>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</si>
  <si>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</si>
  <si>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</si>
  <si>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</si>
  <si>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</si>
  <si>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</si>
  <si>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</si>
  <si>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</si>
  <si>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</si>
  <si>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</si>
  <si>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</si>
  <si>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</si>
  <si>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</si>
  <si>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</si>
  <si>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</si>
  <si>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</si>
  <si>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</si>
  <si>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</si>
  <si>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</si>
  <si>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</si>
  <si>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</si>
  <si>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</si>
  <si>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</si>
  <si>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</si>
  <si>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</si>
  <si>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</si>
  <si>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</si>
  <si>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</si>
  <si>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</si>
  <si>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</si>
  <si>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</si>
  <si>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</si>
  <si>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</si>
  <si>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</si>
  <si>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</si>
  <si>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</si>
  <si>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</si>
  <si>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</si>
  <si>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</si>
  <si>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</si>
  <si>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</si>
  <si>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</si>
  <si>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</si>
  <si>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</si>
  <si>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</si>
  <si>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</si>
  <si>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</si>
  <si>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</si>
  <si>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</si>
  <si>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</si>
  <si>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</si>
  <si>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</si>
  <si>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</si>
  <si>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</si>
  <si>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</si>
  <si>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</si>
  <si>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</si>
  <si>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</si>
  <si>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</si>
  <si>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</si>
  <si>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</si>
  <si>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</si>
  <si>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</si>
  <si>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</si>
  <si>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</si>
  <si>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</si>
  <si>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</si>
  <si>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</si>
  <si>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</si>
  <si>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</si>
  <si>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</si>
  <si>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</si>
  <si>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</si>
  <si>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</si>
  <si>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</si>
  <si>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</si>
  <si>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</si>
  <si>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</si>
  <si>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</si>
  <si>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</si>
  <si>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</si>
  <si>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</si>
  <si>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</si>
  <si>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</si>
  <si>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</si>
  <si>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</si>
  <si>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</si>
  <si>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</si>
  <si>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</si>
  <si>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</si>
  <si>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</si>
  <si>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</si>
  <si>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</si>
  <si>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</si>
  <si>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</si>
  <si>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</si>
  <si>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</si>
  <si>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</si>
  <si>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</si>
  <si>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</si>
  <si>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</si>
  <si>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</si>
  <si>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</si>
  <si>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</si>
  <si>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</si>
  <si>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</si>
  <si>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</si>
  <si>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</si>
  <si>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</si>
  <si>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</si>
  <si>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</si>
  <si>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</si>
  <si>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</si>
  <si>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</si>
  <si>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</si>
  <si>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</si>
  <si>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</si>
  <si>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</si>
  <si>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</si>
  <si>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</si>
  <si>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</si>
  <si>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</si>
  <si>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</si>
  <si>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</si>
  <si>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</si>
  <si>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</si>
  <si>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</si>
  <si>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</si>
  <si>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</si>
  <si>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</si>
  <si>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</si>
  <si>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</si>
  <si>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</si>
  <si>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</si>
  <si>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</si>
  <si>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</si>
  <si>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</si>
  <si>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</si>
  <si>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</si>
  <si>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</si>
  <si>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</si>
  <si>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</si>
  <si>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</si>
  <si>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</si>
  <si>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</si>
  <si>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</si>
  <si>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</si>
  <si>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</si>
  <si>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</si>
  <si>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</si>
  <si>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</si>
  <si>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</si>
  <si>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</si>
  <si>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</si>
  <si>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</si>
  <si>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</si>
  <si>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</si>
  <si>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</si>
  <si>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</si>
  <si>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</si>
  <si>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</si>
  <si>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</si>
  <si>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</si>
  <si>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</si>
  <si>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</si>
  <si>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</si>
  <si>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</si>
  <si>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</si>
  <si>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</si>
  <si>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</si>
  <si>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</si>
  <si>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</si>
  <si>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</si>
  <si>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</si>
  <si>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</si>
  <si>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</si>
  <si>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</si>
  <si>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</si>
  <si>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</si>
  <si>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</si>
  <si>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</si>
  <si>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</si>
  <si>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</si>
  <si>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</si>
  <si>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</si>
  <si>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</si>
  <si>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</si>
  <si>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</si>
  <si>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</si>
  <si>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</si>
  <si>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</si>
  <si>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</si>
  <si>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</si>
  <si>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</si>
  <si>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</si>
  <si>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</si>
  <si>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</si>
  <si>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</si>
  <si>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</si>
  <si>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</si>
  <si>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</si>
  <si>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</si>
  <si>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</si>
  <si>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</si>
  <si>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</si>
  <si>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</si>
  <si>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</si>
  <si>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</si>
  <si>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</si>
  <si>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</si>
  <si>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</si>
  <si>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</si>
  <si>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</si>
  <si>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</si>
  <si>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</si>
  <si>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</si>
  <si>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</si>
  <si>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</si>
  <si>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</si>
  <si>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</si>
  <si>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</si>
  <si>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</si>
  <si>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</si>
  <si>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</si>
  <si>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</si>
  <si>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</si>
  <si>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</si>
  <si>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</si>
  <si>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</si>
  <si>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</si>
  <si>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</si>
  <si>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</si>
  <si>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</si>
  <si>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</si>
  <si>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</si>
  <si>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</si>
  <si>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</si>
  <si>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</si>
  <si>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</si>
  <si>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</si>
  <si>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</si>
  <si>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</si>
  <si>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</si>
  <si>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</si>
  <si>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</si>
  <si>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</si>
  <si>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</si>
  <si>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</si>
  <si>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</si>
  <si>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</si>
  <si>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</si>
  <si>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</si>
  <si>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</si>
  <si>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</si>
  <si>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</si>
  <si>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</si>
  <si>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</si>
  <si>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</si>
  <si>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</si>
  <si>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</si>
  <si>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</si>
  <si>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</si>
  <si>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</si>
  <si>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</si>
  <si>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</si>
  <si>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</si>
  <si>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</si>
  <si>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</si>
  <si>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</si>
  <si>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</si>
  <si>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</si>
  <si>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</si>
  <si>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</si>
  <si>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</si>
  <si>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</si>
  <si>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</si>
  <si>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</si>
  <si>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</si>
  <si>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</si>
  <si>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</si>
  <si>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</si>
  <si>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</si>
  <si>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</si>
  <si>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</si>
  <si>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</si>
  <si>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</si>
  <si>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</si>
  <si>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</si>
  <si>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</si>
  <si>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</si>
  <si>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</si>
  <si>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</si>
  <si>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</si>
  <si>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</si>
  <si>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</si>
  <si>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</si>
  <si>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</si>
  <si>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</si>
  <si>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</si>
  <si>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</si>
  <si>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</si>
  <si>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</si>
  <si>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</si>
  <si>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</si>
  <si>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</si>
  <si>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</si>
  <si>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</si>
  <si>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</si>
  <si>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</si>
  <si>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</si>
  <si>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</si>
  <si>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</si>
  <si>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</si>
  <si>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</si>
  <si>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</si>
  <si>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</si>
  <si>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</si>
  <si>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</si>
  <si>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</si>
  <si>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</si>
  <si>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</si>
  <si>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</si>
  <si>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</si>
  <si>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</si>
  <si>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</si>
  <si>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</si>
  <si>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</si>
  <si>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</si>
  <si>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</si>
  <si>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</si>
  <si>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</si>
  <si>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</si>
  <si>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</si>
  <si>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</si>
  <si>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</si>
  <si>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</si>
  <si>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</si>
  <si>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</si>
  <si>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</si>
  <si>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</si>
  <si>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</si>
  <si>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</si>
  <si>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</si>
  <si>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</si>
  <si>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</si>
  <si>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</si>
  <si>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</si>
  <si>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</si>
  <si>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</si>
  <si>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</si>
  <si>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</si>
  <si>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</si>
  <si>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</si>
  <si>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</si>
  <si>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</si>
  <si>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</si>
  <si>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</si>
  <si>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</si>
  <si>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</si>
  <si>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</si>
  <si>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</si>
  <si>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</si>
  <si>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</si>
  <si>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</si>
  <si>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</si>
  <si>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</si>
  <si>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</si>
  <si>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</si>
  <si>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</si>
  <si>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</si>
  <si>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</si>
  <si>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</si>
  <si>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</si>
  <si>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</si>
  <si>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</si>
  <si>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</si>
  <si>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</si>
  <si>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</si>
  <si>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</si>
  <si>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</si>
  <si>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</si>
  <si>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</si>
  <si>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</si>
  <si>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</si>
  <si>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</si>
  <si>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</si>
  <si>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</si>
  <si>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</si>
  <si>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</si>
  <si>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</si>
  <si>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</si>
  <si>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</si>
  <si>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</si>
  <si>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</si>
  <si>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</si>
  <si>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</si>
  <si>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</si>
  <si>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</si>
  <si>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</si>
  <si>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</si>
  <si>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</si>
  <si>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</si>
  <si>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</si>
  <si>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</si>
  <si>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</si>
  <si>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</si>
  <si>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</si>
  <si>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</si>
  <si>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</si>
  <si>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</si>
  <si>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</si>
  <si>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</si>
  <si>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</si>
  <si>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</si>
  <si>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</si>
  <si>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</si>
  <si>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</si>
  <si>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</si>
  <si>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</si>
  <si>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</si>
  <si>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</si>
  <si>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</si>
  <si>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</si>
  <si>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</si>
  <si>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</si>
  <si>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</si>
  <si>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</si>
  <si>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</si>
  <si>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</si>
  <si>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</si>
  <si>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</si>
  <si>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</si>
  <si>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</si>
  <si>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</si>
  <si>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</si>
  <si>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</si>
  <si>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</si>
  <si>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</si>
  <si>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</si>
  <si>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</si>
  <si>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</si>
  <si>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</si>
  <si>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</si>
  <si>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</si>
  <si>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</si>
  <si>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</si>
  <si>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</si>
  <si>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</si>
  <si>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</si>
  <si>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</si>
  <si>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</si>
  <si>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</si>
  <si>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</si>
  <si>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</si>
  <si>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</si>
  <si>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</si>
  <si>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</si>
  <si>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</si>
  <si>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</si>
  <si>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</si>
  <si>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</si>
  <si>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</si>
  <si>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</si>
  <si>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</si>
  <si>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</si>
  <si>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</si>
  <si>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</si>
  <si>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</si>
  <si>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</si>
  <si>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</si>
  <si>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</si>
  <si>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</si>
  <si>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</si>
  <si>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</si>
  <si>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</si>
  <si>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</si>
  <si>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</si>
  <si>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</si>
  <si>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</si>
  <si>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</si>
  <si>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</si>
  <si>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</si>
  <si>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</si>
  <si>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</si>
  <si>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</si>
  <si>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</si>
  <si>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</si>
  <si>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</si>
  <si>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</si>
  <si>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</si>
  <si>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</si>
  <si>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</si>
  <si>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</si>
  <si>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</si>
  <si>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</si>
  <si>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</si>
  <si>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</si>
  <si>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</si>
  <si>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</si>
  <si>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</si>
  <si>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</si>
  <si>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</si>
  <si>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</si>
  <si>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</si>
  <si>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</si>
  <si>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</si>
  <si>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</si>
  <si>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</si>
  <si>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</si>
  <si>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</si>
  <si>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</si>
  <si>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</si>
  <si>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</si>
  <si>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</si>
  <si>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</si>
  <si>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</si>
  <si>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</si>
  <si>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</si>
  <si>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</si>
  <si>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</si>
  <si>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</si>
  <si>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</si>
  <si>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</si>
  <si>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</si>
  <si>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</si>
  <si>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</si>
  <si>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</si>
  <si>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</si>
  <si>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</si>
  <si>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</si>
  <si>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</si>
  <si>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</si>
  <si>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</si>
  <si>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</si>
  <si>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</si>
  <si>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</si>
  <si>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</si>
  <si>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</si>
  <si>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</si>
  <si>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</si>
  <si>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</si>
  <si>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</si>
  <si>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</si>
  <si>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</si>
  <si>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</si>
  <si>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</si>
  <si>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</si>
  <si>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</si>
  <si>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</si>
  <si>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</si>
  <si>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</si>
  <si>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</si>
  <si>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</si>
  <si>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</si>
  <si>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</si>
  <si>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</si>
  <si>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</si>
  <si>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</si>
  <si>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</si>
  <si>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</si>
  <si>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</si>
  <si>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</si>
  <si>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</si>
  <si>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</si>
  <si>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</si>
  <si>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</si>
  <si>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</si>
  <si>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</si>
  <si>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</si>
  <si>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</si>
  <si>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</si>
  <si>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</si>
  <si>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</si>
  <si>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</si>
  <si>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</si>
  <si>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</si>
  <si>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</si>
  <si>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</si>
  <si>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</si>
  <si>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</si>
  <si>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</si>
  <si>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</si>
  <si>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</si>
  <si>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</si>
  <si>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</si>
  <si>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</si>
  <si>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</si>
  <si>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</si>
  <si>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</si>
  <si>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</si>
  <si>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</si>
  <si>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</si>
  <si>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</si>
  <si>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</si>
  <si>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</si>
  <si>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</si>
  <si>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</si>
  <si>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</si>
  <si>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</si>
  <si>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</si>
  <si>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</si>
  <si>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</si>
  <si>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</si>
  <si>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</si>
  <si>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</si>
  <si>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</si>
  <si>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</si>
  <si>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</si>
  <si>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</si>
  <si>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</si>
  <si>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</si>
  <si>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</si>
  <si>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</si>
  <si>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</si>
  <si>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</si>
  <si>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</si>
  <si>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</si>
  <si>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</si>
  <si>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</si>
  <si>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</si>
  <si>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</si>
  <si>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</si>
  <si>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</si>
  <si>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</si>
  <si>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</si>
  <si>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</si>
  <si>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</si>
  <si>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</si>
  <si>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</si>
  <si>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</si>
  <si>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</si>
  <si>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</si>
  <si>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</si>
  <si>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</si>
  <si>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</si>
  <si>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</si>
  <si>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</si>
  <si>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</si>
  <si>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</si>
  <si>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</si>
  <si>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</si>
  <si>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</si>
  <si>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</si>
  <si>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</si>
  <si>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</si>
  <si>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</si>
  <si>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</si>
  <si>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</si>
  <si>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</si>
  <si>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</si>
  <si>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</si>
  <si>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</si>
  <si>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</si>
  <si>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</si>
  <si>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</si>
  <si>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</si>
  <si>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</si>
  <si>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</si>
  <si>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</si>
  <si>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</si>
  <si>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</si>
  <si>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</si>
  <si>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</si>
  <si>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</si>
  <si>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</si>
  <si>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</si>
  <si>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</si>
  <si>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</si>
  <si>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</si>
  <si>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</si>
  <si>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</si>
  <si>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</si>
  <si>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</si>
  <si>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</si>
  <si>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</si>
  <si>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</si>
  <si>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</si>
  <si>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</si>
  <si>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</si>
  <si>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</si>
  <si>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</si>
  <si>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</si>
  <si>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</si>
  <si>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</si>
  <si>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</si>
  <si>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</si>
  <si>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</si>
  <si>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</si>
  <si>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</si>
  <si>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</si>
  <si>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</si>
  <si>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</si>
  <si>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</si>
  <si>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</si>
  <si>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</si>
  <si>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</si>
  <si>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</si>
  <si>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</si>
  <si>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</si>
  <si>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</si>
  <si>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</si>
  <si>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</si>
  <si>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</si>
  <si>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</si>
  <si>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</si>
  <si>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</si>
  <si>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</si>
  <si>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</si>
  <si>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</si>
  <si>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</si>
  <si>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</si>
  <si>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</si>
  <si>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</si>
  <si>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</si>
  <si>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</si>
  <si>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</si>
  <si>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</si>
  <si>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</si>
  <si>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</si>
  <si>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</si>
  <si>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</si>
  <si>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</si>
  <si>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</si>
  <si>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</si>
  <si>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</si>
  <si>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</si>
  <si>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</si>
  <si>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</si>
  <si>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</si>
  <si>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</si>
  <si>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</si>
  <si>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</si>
  <si>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</si>
  <si>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</si>
  <si>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</si>
  <si>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</si>
  <si>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</si>
  <si>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</si>
  <si>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</si>
  <si>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</si>
  <si>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</si>
  <si>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</si>
  <si>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</si>
  <si>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</si>
  <si>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</si>
  <si>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</si>
  <si>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</si>
  <si>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</si>
  <si>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</si>
  <si>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</si>
  <si>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</si>
  <si>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</si>
  <si>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</si>
  <si>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</si>
  <si>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</si>
  <si>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</si>
  <si>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</si>
  <si>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</si>
  <si>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</si>
  <si>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</si>
  <si>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</si>
  <si>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</si>
  <si>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</si>
  <si>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</si>
  <si>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</si>
  <si>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</si>
  <si>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</si>
  <si>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</si>
  <si>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</si>
  <si>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</si>
  <si>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</si>
  <si>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</si>
  <si>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</si>
  <si>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</si>
  <si>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</si>
  <si>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</si>
  <si>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</si>
  <si>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</si>
  <si>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</si>
  <si>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</si>
  <si>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</si>
  <si>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</si>
  <si>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</si>
  <si>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</si>
  <si>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</si>
  <si>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</si>
  <si>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</si>
  <si>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</si>
  <si>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</si>
  <si>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</si>
  <si>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</si>
  <si>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</si>
  <si>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</si>
  <si>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</si>
  <si>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</si>
  <si>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</si>
  <si>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</si>
  <si>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</si>
  <si>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</si>
  <si>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</si>
  <si>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</si>
  <si>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</si>
  <si>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</si>
  <si>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</si>
  <si>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</si>
  <si>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</si>
  <si>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</si>
  <si>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</si>
  <si>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</si>
  <si>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</si>
  <si>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</si>
  <si>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</si>
  <si>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</si>
  <si>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</si>
  <si>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</si>
  <si>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</si>
  <si>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</si>
  <si>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</si>
  <si>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</si>
  <si>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</si>
  <si>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</si>
  <si>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</si>
  <si>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</si>
  <si>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</si>
  <si>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</si>
  <si>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</si>
  <si>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</si>
  <si>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</si>
  <si>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</si>
  <si>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</si>
  <si>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</si>
  <si>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</si>
  <si>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</si>
  <si>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</si>
  <si>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</si>
  <si>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</si>
  <si>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</si>
  <si>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</si>
  <si>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</si>
  <si>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</si>
  <si>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</si>
  <si>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</si>
  <si>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</si>
  <si>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</si>
  <si>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</si>
  <si>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</si>
  <si>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</si>
  <si>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</si>
  <si>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</si>
  <si>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</si>
  <si>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</si>
  <si>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</si>
  <si>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</si>
  <si>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</si>
  <si>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</si>
  <si>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</si>
  <si>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</si>
  <si>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</si>
  <si>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</si>
  <si>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</si>
  <si>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</si>
  <si>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</si>
  <si>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</si>
  <si>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</si>
  <si>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</si>
  <si>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</si>
  <si>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</si>
  <si>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</si>
  <si>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</si>
  <si>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</si>
  <si>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</si>
  <si>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</si>
  <si>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</si>
  <si>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</si>
  <si>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</si>
  <si>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</si>
  <si>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</si>
  <si>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</si>
  <si>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</si>
  <si>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</si>
  <si>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</si>
  <si>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</si>
  <si>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</si>
  <si>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</si>
  <si>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</si>
  <si>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</si>
  <si>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</si>
  <si>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</si>
  <si>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</si>
  <si>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</si>
  <si>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</si>
  <si>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</si>
  <si>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</si>
  <si>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</si>
  <si>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</si>
  <si>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</si>
  <si>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</si>
  <si>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</si>
  <si>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</si>
  <si>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</si>
  <si>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</si>
  <si>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</si>
  <si>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</si>
  <si>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</si>
  <si>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</si>
  <si>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</si>
  <si>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</si>
  <si>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</si>
  <si>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</si>
  <si>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</si>
  <si>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</si>
  <si>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</si>
  <si>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</si>
  <si>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</si>
  <si>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</si>
  <si>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</si>
  <si>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</si>
  <si>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</si>
  <si>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</si>
  <si>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</si>
  <si>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</si>
  <si>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</si>
  <si>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</si>
  <si>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</si>
  <si>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</si>
  <si>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</si>
  <si>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</si>
  <si>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</si>
  <si>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</si>
  <si>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</si>
  <si>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</si>
  <si>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</si>
  <si>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</si>
  <si>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</si>
  <si>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</si>
  <si>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</si>
  <si>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</si>
  <si>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</si>
  <si>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</si>
  <si>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</si>
  <si>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</si>
  <si>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</si>
  <si>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</si>
  <si>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</si>
  <si>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</si>
  <si>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</si>
  <si>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</si>
  <si>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</si>
  <si>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</si>
  <si>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</si>
  <si>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</si>
  <si>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</si>
  <si>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</si>
  <si>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</si>
  <si>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</si>
  <si>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</si>
  <si>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</si>
  <si>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</si>
  <si>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</si>
  <si>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</si>
  <si>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</si>
  <si>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</si>
  <si>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</si>
  <si>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</si>
  <si>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</si>
  <si>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</si>
  <si>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</si>
  <si>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</si>
  <si>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</si>
  <si>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</si>
  <si>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</si>
  <si>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</si>
  <si>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</si>
  <si>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</si>
  <si>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</si>
  <si>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</si>
  <si>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</si>
  <si>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</si>
  <si>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</si>
  <si>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</si>
  <si>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</si>
  <si>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</si>
  <si>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</si>
  <si>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</si>
  <si>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</si>
  <si>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</si>
  <si>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</si>
  <si>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</si>
  <si>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</si>
  <si>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</si>
  <si>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</si>
  <si>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</si>
  <si>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</si>
  <si>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</si>
  <si>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</si>
  <si>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</si>
  <si>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</si>
  <si>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</si>
  <si>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</si>
  <si>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</si>
  <si>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</si>
  <si>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</si>
  <si>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</si>
  <si>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</si>
  <si>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</si>
  <si>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</si>
  <si>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</si>
  <si>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</si>
  <si>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</si>
  <si>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</si>
  <si>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</si>
  <si>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</si>
  <si>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</si>
  <si>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</si>
  <si>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</si>
  <si>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</si>
  <si>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</si>
  <si>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</si>
  <si>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</si>
  <si>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</si>
  <si>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</si>
  <si>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</si>
  <si>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</si>
  <si>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</si>
  <si>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</si>
  <si>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</si>
  <si>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</si>
  <si>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</si>
  <si>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</si>
  <si>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</si>
  <si>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</si>
  <si>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</si>
  <si>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</si>
  <si>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</si>
  <si>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</si>
  <si>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</si>
  <si>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</si>
  <si>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</si>
  <si>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</si>
  <si>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</si>
  <si>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</si>
  <si>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</si>
  <si>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</si>
  <si>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</si>
  <si>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</si>
  <si>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</si>
  <si>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</si>
  <si>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</si>
  <si>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</si>
  <si>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</si>
  <si>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</si>
  <si>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</si>
  <si>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</si>
  <si>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</si>
  <si>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</si>
  <si>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</si>
  <si>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</si>
  <si>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</si>
  <si>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</si>
  <si>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</si>
  <si>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</si>
  <si>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</si>
  <si>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</si>
  <si>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</si>
  <si>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</si>
  <si>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</si>
  <si>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</si>
  <si>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</si>
  <si>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</si>
  <si>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</si>
  <si>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</si>
  <si>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</si>
  <si>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</si>
  <si>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</si>
  <si>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</si>
  <si>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</si>
  <si>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</si>
  <si>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</si>
  <si>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</si>
  <si>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</si>
  <si>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</si>
  <si>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</si>
  <si>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</si>
  <si>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</si>
  <si>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</si>
  <si>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</si>
  <si>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</si>
  <si>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</si>
  <si>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</si>
  <si>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</si>
  <si>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</si>
  <si>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</si>
  <si>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</si>
  <si>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</si>
  <si>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</si>
  <si>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</si>
  <si>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</si>
  <si>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</si>
  <si>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</si>
  <si>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</si>
  <si>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</si>
  <si>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</si>
  <si>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</si>
  <si>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</si>
  <si>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</si>
  <si>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</si>
  <si>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</si>
  <si>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</si>
  <si>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</si>
  <si>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</si>
  <si>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</si>
  <si>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</si>
  <si>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</si>
  <si>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</si>
  <si>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</si>
  <si>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</si>
  <si>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</si>
  <si>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</si>
  <si>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</si>
  <si>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</si>
  <si>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</si>
  <si>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</si>
  <si>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</si>
  <si>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</si>
  <si>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</si>
  <si>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</si>
  <si>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</si>
  <si>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</si>
  <si>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</si>
  <si>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</si>
  <si>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</si>
  <si>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</si>
  <si>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</si>
  <si>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</si>
  <si>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</si>
  <si>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</si>
  <si>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</si>
  <si>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</si>
  <si>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</si>
  <si>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</si>
  <si>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</si>
  <si>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</si>
  <si>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</si>
  <si>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</si>
  <si>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</si>
  <si>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</si>
  <si>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</si>
  <si>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</si>
  <si>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</si>
  <si>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</si>
  <si>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</si>
  <si>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</si>
  <si>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</si>
  <si>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</si>
  <si>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</si>
  <si>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</si>
  <si>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</si>
  <si>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</si>
  <si>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</si>
  <si>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</si>
  <si>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</si>
  <si>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</si>
  <si>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</si>
  <si>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</si>
  <si>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</si>
  <si>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</si>
  <si>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</si>
  <si>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</si>
  <si>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</si>
  <si>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</si>
  <si>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</si>
  <si>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</si>
  <si>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</si>
  <si>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</si>
  <si>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</si>
  <si>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</si>
  <si>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</si>
  <si>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</si>
  <si>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</si>
  <si>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</si>
  <si>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</si>
  <si>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</si>
  <si>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</si>
  <si>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</si>
  <si>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</si>
  <si>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</si>
  <si>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</si>
  <si>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</si>
  <si>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</si>
  <si>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</si>
  <si>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</si>
  <si>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</si>
  <si>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</si>
  <si>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</si>
  <si>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</si>
  <si>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</si>
  <si>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</si>
  <si>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</si>
  <si>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</si>
  <si>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</si>
  <si>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</si>
  <si>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</si>
  <si>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</si>
  <si>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</si>
  <si>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</si>
  <si>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</si>
  <si>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</si>
  <si>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</si>
  <si>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</si>
  <si>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</si>
  <si>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</si>
  <si>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</si>
  <si>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</si>
  <si>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</si>
  <si>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</si>
  <si>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</si>
  <si>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</si>
  <si>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</si>
  <si>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</si>
  <si>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</si>
  <si>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</si>
  <si>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</si>
  <si>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</si>
  <si>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</si>
  <si>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</si>
  <si>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</si>
  <si>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</si>
  <si>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</si>
  <si>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</si>
  <si>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</si>
  <si>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</si>
  <si>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</si>
  <si>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</si>
  <si>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</si>
  <si>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</si>
  <si>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</si>
  <si>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</si>
  <si>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</si>
  <si>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</si>
  <si>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</si>
  <si>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</si>
  <si>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</si>
  <si>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</si>
  <si>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</si>
  <si>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</si>
  <si>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</si>
  <si>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</si>
  <si>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</si>
  <si>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</si>
  <si>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</si>
  <si>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</si>
  <si>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</si>
  <si>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</si>
  <si>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</si>
  <si>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</si>
  <si>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</si>
  <si>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</si>
  <si>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</si>
  <si>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</si>
  <si>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</si>
  <si>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</si>
  <si>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</si>
  <si>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</si>
  <si>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</si>
  <si>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</si>
  <si>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</si>
  <si>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</si>
  <si>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</si>
  <si>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</si>
  <si>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</si>
  <si>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</si>
  <si>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</si>
  <si>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</si>
  <si>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</si>
  <si>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</si>
  <si>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</si>
  <si>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</si>
  <si>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</si>
  <si>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</si>
  <si>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</si>
  <si>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</si>
  <si>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</si>
  <si>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</si>
  <si>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</si>
  <si>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</si>
  <si>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</si>
  <si>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</si>
  <si>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</si>
  <si>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</si>
  <si>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</si>
  <si>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</si>
  <si>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</si>
  <si>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</si>
  <si>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</si>
  <si>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</si>
  <si>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</si>
  <si>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</si>
  <si>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</si>
  <si>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</si>
  <si>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</si>
  <si>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</si>
  <si>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</si>
  <si>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</si>
  <si>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</si>
  <si>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</si>
  <si>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</si>
  <si>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</si>
  <si>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</si>
  <si>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</si>
  <si>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</si>
  <si>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</si>
  <si>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</si>
  <si>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</si>
  <si>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</si>
  <si>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</si>
  <si>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</si>
  <si>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</si>
  <si>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</si>
  <si>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</si>
  <si>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</si>
  <si>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</si>
  <si>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</si>
  <si>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</si>
  <si>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</si>
  <si>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</si>
  <si>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</si>
  <si>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</si>
  <si>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</si>
  <si>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</si>
  <si>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</si>
  <si>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</si>
  <si>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</si>
  <si>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</si>
  <si>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</si>
  <si>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</si>
  <si>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</si>
  <si>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</si>
  <si>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</si>
  <si>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</si>
  <si>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</si>
  <si>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</si>
  <si>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</si>
  <si>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</si>
  <si>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</si>
  <si>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</si>
  <si>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</si>
  <si>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</si>
  <si>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</si>
  <si>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</si>
  <si>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</si>
  <si>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</si>
  <si>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</si>
  <si>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</si>
  <si>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</si>
  <si>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</si>
  <si>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</si>
  <si>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</si>
  <si>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</si>
  <si>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</si>
  <si>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</si>
  <si>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</si>
  <si>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</si>
  <si>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</si>
  <si>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</si>
  <si>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</si>
  <si>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</si>
  <si>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</si>
  <si>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</si>
  <si>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</si>
  <si>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</si>
  <si>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</si>
  <si>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</si>
  <si>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</si>
  <si>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</si>
  <si>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</si>
  <si>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</si>
  <si>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</si>
  <si>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</si>
  <si>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</si>
  <si>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</si>
  <si>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</si>
  <si>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</si>
  <si>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</si>
  <si>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</si>
  <si>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</si>
  <si>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</si>
  <si>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</si>
  <si>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</si>
  <si>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</si>
  <si>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</si>
  <si>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</si>
  <si>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</si>
  <si>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</si>
  <si>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</si>
  <si>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</si>
  <si>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</si>
  <si>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</si>
  <si>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</si>
  <si>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</si>
  <si>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</si>
  <si>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</si>
  <si>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</si>
  <si>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</si>
  <si>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</si>
  <si>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</si>
  <si>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</si>
  <si>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</si>
  <si>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</si>
  <si>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</si>
  <si>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</si>
  <si>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</si>
  <si>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</si>
  <si>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</si>
  <si>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</si>
  <si>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</si>
  <si>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</si>
  <si>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</si>
  <si>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</si>
  <si>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</si>
  <si>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</si>
  <si>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</si>
  <si>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</si>
  <si>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</si>
  <si>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</si>
  <si>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</si>
  <si>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</si>
  <si>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</si>
  <si>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</si>
  <si>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</si>
  <si>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</si>
  <si>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</si>
  <si>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</si>
  <si>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</si>
  <si>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</si>
  <si>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</si>
  <si>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</si>
  <si>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</si>
  <si>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</si>
  <si>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</si>
  <si>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</si>
  <si>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</si>
  <si>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</si>
  <si>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</si>
  <si>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</si>
  <si>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</si>
  <si>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</si>
  <si>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</si>
  <si>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</si>
  <si>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</si>
  <si>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</si>
  <si>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</si>
  <si>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</si>
  <si>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</si>
  <si>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</si>
  <si>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</si>
  <si>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</si>
  <si>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</si>
  <si>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</si>
  <si>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</si>
  <si>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</si>
  <si>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</si>
  <si>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</si>
  <si>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</si>
  <si>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</si>
  <si>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</si>
  <si>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</si>
  <si>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</si>
  <si>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</si>
  <si>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</si>
  <si>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</si>
  <si>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</si>
  <si>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</si>
  <si>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</si>
  <si>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</si>
  <si>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</si>
  <si>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</si>
  <si>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</si>
  <si>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</si>
  <si>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</si>
  <si>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</si>
  <si>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</si>
  <si>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</si>
  <si>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</si>
  <si>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</si>
  <si>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</si>
  <si>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</si>
  <si>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</si>
  <si>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</si>
  <si>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</si>
  <si>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</si>
  <si>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</si>
  <si>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</si>
  <si>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</si>
  <si>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</si>
  <si>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</si>
  <si>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</si>
  <si>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</si>
  <si>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</si>
  <si>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</si>
  <si>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</si>
  <si>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</si>
  <si>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</si>
  <si>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</si>
  <si>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</si>
  <si>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</si>
  <si>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</si>
  <si>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</si>
  <si>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</si>
  <si>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</si>
  <si>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</si>
  <si>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</si>
  <si>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</si>
  <si>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</si>
  <si>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</si>
  <si>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</si>
  <si>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</si>
  <si>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</si>
  <si>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</si>
  <si>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</si>
  <si>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</si>
  <si>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</si>
  <si>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</si>
  <si>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</si>
  <si>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</si>
  <si>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</si>
  <si>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</si>
  <si>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</si>
  <si>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</si>
  <si>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</si>
  <si>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</si>
  <si>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</si>
  <si>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</si>
  <si>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</si>
  <si>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</si>
  <si>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</si>
  <si>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</si>
  <si>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</si>
  <si>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</si>
  <si>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</si>
  <si>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</si>
  <si>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</si>
  <si>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</si>
  <si>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</si>
  <si>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</si>
  <si>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</si>
  <si>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</si>
  <si>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</si>
  <si>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</si>
  <si>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</si>
  <si>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</si>
  <si>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</si>
  <si>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</si>
  <si>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</si>
  <si>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</si>
  <si>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</si>
  <si>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</si>
  <si>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</si>
  <si>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</si>
  <si>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</si>
  <si>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</si>
  <si>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</si>
  <si>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</si>
  <si>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</si>
  <si>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</si>
  <si>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</si>
  <si>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</si>
  <si>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</si>
  <si>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</si>
  <si>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</si>
  <si>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</si>
  <si>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</si>
  <si>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</si>
  <si>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</si>
  <si>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</si>
  <si>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</si>
  <si>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</si>
  <si>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</si>
  <si>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</si>
  <si>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</si>
  <si>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</si>
  <si>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</si>
  <si>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</si>
  <si>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</si>
  <si>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</si>
  <si>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</si>
  <si>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</si>
  <si>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</si>
  <si>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</si>
  <si>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</si>
  <si>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</si>
  <si>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</si>
  <si>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</si>
  <si>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</si>
  <si>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</si>
  <si>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</si>
  <si>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</si>
  <si>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</si>
  <si>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</si>
  <si>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</si>
  <si>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</si>
  <si>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</si>
  <si>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</si>
  <si>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</si>
  <si>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</si>
  <si>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</si>
  <si>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</si>
  <si>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</si>
  <si>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</si>
  <si>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</si>
  <si>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</si>
  <si>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</si>
  <si>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</si>
  <si>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</si>
  <si>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</si>
  <si>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</si>
  <si>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</si>
  <si>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</si>
  <si>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</si>
  <si>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</si>
  <si>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</si>
  <si>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</si>
  <si>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</si>
  <si>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</si>
  <si>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</si>
  <si>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</si>
  <si>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</si>
  <si>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</si>
  <si>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</si>
  <si>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</si>
  <si>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</si>
  <si>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</si>
  <si>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</si>
  <si>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</si>
  <si>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</si>
  <si>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</si>
  <si>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</si>
  <si>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</si>
  <si>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</si>
  <si>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</si>
  <si>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</si>
  <si>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</si>
  <si>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</si>
  <si>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</si>
  <si>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</si>
  <si>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</si>
  <si>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</si>
  <si>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</si>
  <si>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</si>
  <si>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</si>
  <si>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</si>
  <si>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</si>
  <si>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</si>
  <si>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</si>
  <si>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</si>
  <si>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</si>
  <si>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</si>
  <si>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</si>
  <si>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</si>
  <si>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</si>
  <si>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</si>
  <si>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</si>
  <si>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</si>
  <si>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</si>
  <si>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</si>
  <si>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</si>
  <si>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</si>
  <si>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</si>
  <si>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</si>
  <si>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</si>
  <si>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</si>
  <si>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</si>
  <si>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</si>
  <si>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</si>
  <si>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</si>
  <si>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</si>
  <si>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</si>
  <si>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</si>
  <si>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</si>
  <si>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</si>
  <si>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</si>
  <si>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</si>
  <si>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</si>
  <si>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</si>
  <si>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</si>
  <si>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</si>
  <si>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</si>
  <si>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</si>
  <si>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</si>
  <si>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</si>
  <si>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</si>
  <si>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</si>
  <si>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</si>
  <si>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</si>
  <si>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</si>
  <si>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</si>
  <si>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</si>
  <si>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</si>
  <si>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</si>
  <si>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</si>
  <si>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</si>
  <si>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</si>
  <si>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</si>
  <si>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</si>
  <si>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</si>
  <si>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</si>
  <si>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</si>
  <si>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</si>
  <si>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</si>
  <si>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</si>
  <si>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</si>
  <si>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</si>
  <si>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</si>
  <si>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</si>
  <si>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</si>
  <si>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</si>
  <si>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</si>
  <si>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</si>
  <si>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</si>
  <si>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</si>
  <si>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</si>
  <si>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</si>
  <si>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</si>
  <si>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</si>
  <si>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</si>
  <si>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</si>
  <si>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</si>
  <si>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</si>
  <si>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</si>
  <si>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</si>
  <si>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</si>
  <si>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</si>
  <si>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</si>
  <si>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</si>
  <si>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</si>
  <si>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</si>
  <si>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</si>
  <si>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</si>
  <si>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</si>
  <si>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</si>
  <si>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</si>
  <si>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</si>
  <si>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</si>
  <si>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</si>
  <si>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</si>
  <si>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</si>
  <si>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</si>
  <si>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</si>
  <si>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</si>
  <si>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</si>
  <si>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</si>
  <si>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</si>
  <si>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</si>
  <si>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</si>
  <si>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</si>
  <si>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</si>
  <si>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</si>
  <si>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</si>
  <si>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</si>
  <si>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</si>
  <si>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</si>
  <si>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</si>
  <si>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</si>
  <si>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</si>
  <si>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</si>
  <si>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</si>
  <si>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</si>
  <si>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</si>
  <si>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</si>
  <si>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</si>
  <si>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</si>
  <si>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</si>
  <si>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</si>
  <si>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</si>
  <si>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</si>
  <si>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</si>
  <si>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</si>
  <si>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</si>
  <si>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</si>
  <si>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</si>
  <si>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</si>
  <si>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</si>
  <si>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</si>
  <si>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</si>
  <si>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</si>
  <si>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</si>
  <si>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</si>
  <si>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</si>
  <si>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</si>
  <si>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</si>
  <si>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</si>
  <si>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</si>
  <si>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</si>
  <si>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</si>
  <si>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</si>
  <si>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</si>
  <si>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</si>
  <si>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</si>
  <si>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</si>
  <si>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</si>
  <si>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</si>
  <si>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</si>
  <si>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</si>
  <si>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</si>
  <si>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</si>
  <si>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</si>
  <si>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</si>
  <si>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</si>
  <si>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</si>
  <si>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</si>
  <si>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</si>
  <si>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</si>
  <si>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</si>
  <si>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</si>
  <si>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</si>
  <si>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</si>
  <si>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</si>
  <si>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</si>
  <si>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</si>
  <si>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</si>
  <si>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</si>
  <si>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</si>
  <si>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</si>
  <si>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</si>
  <si>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</si>
  <si>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</si>
  <si>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</si>
  <si>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</si>
  <si>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</si>
  <si>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</si>
  <si>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</si>
  <si>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</si>
  <si>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</si>
  <si>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</si>
  <si>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</si>
  <si>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</si>
  <si>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</si>
  <si>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</si>
  <si>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</si>
  <si>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</si>
  <si>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</si>
  <si>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</si>
  <si>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</si>
  <si>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</si>
  <si>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</si>
  <si>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</si>
  <si>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</si>
  <si>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</si>
  <si>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</si>
  <si>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</si>
  <si>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</si>
  <si>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</si>
  <si>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</si>
  <si>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</si>
  <si>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</si>
  <si>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</si>
  <si>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</si>
  <si>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</si>
  <si>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</si>
  <si>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</si>
  <si>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</si>
  <si>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</si>
  <si>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</si>
  <si>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</si>
  <si>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</si>
  <si>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</si>
  <si>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</si>
  <si>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</si>
  <si>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</si>
  <si>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</si>
  <si>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</si>
  <si>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</si>
  <si>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</si>
  <si>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</si>
  <si>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</si>
  <si>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</si>
  <si>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</si>
  <si>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</si>
  <si>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</si>
  <si>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</si>
  <si>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</si>
  <si>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</si>
  <si>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</si>
  <si>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</si>
  <si>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</si>
  <si>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</si>
  <si>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</si>
  <si>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</si>
  <si>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</si>
  <si>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</si>
  <si>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</si>
  <si>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</si>
  <si>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</si>
  <si>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</si>
  <si>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</si>
  <si>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</si>
  <si>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</si>
  <si>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</si>
  <si>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</si>
  <si>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</si>
  <si>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</si>
  <si>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</si>
  <si>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</si>
  <si>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</si>
  <si>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</si>
  <si>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</si>
  <si>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</si>
  <si>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</si>
  <si>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</si>
  <si>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</si>
  <si>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</si>
  <si>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</si>
  <si>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</si>
  <si>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</si>
  <si>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</si>
  <si>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</si>
  <si>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</si>
  <si>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</si>
  <si>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</si>
  <si>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</si>
  <si>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</si>
  <si>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</si>
  <si>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</si>
  <si>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</si>
  <si>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</si>
  <si>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</si>
  <si>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</si>
  <si>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</si>
  <si>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</si>
  <si>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</si>
  <si>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</si>
  <si>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</si>
  <si>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</si>
  <si>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</si>
  <si>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</si>
  <si>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</si>
  <si>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</si>
  <si>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</si>
  <si>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</si>
  <si>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</si>
  <si>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</si>
  <si>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</si>
  <si>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</si>
  <si>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</si>
  <si>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</si>
  <si>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</si>
  <si>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</si>
  <si>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</si>
  <si>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</si>
  <si>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</si>
  <si>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</si>
  <si>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</si>
  <si>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</si>
  <si>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</si>
  <si>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</si>
  <si>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</si>
  <si>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</si>
  <si>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</si>
  <si>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</si>
  <si>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</si>
  <si>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</si>
  <si>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</si>
  <si>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</si>
  <si>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</si>
  <si>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</si>
  <si>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</si>
  <si>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</si>
  <si>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</si>
  <si>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</si>
  <si>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</si>
  <si>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</si>
  <si>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</si>
  <si>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</si>
  <si>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</si>
  <si>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</si>
  <si>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</si>
  <si>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</si>
  <si>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</si>
  <si>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</si>
  <si>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</si>
  <si>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</si>
  <si>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</si>
  <si>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</si>
  <si>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</si>
  <si>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</si>
  <si>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</si>
  <si>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</si>
  <si>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</si>
  <si>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</si>
  <si>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</si>
  <si>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</si>
  <si>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</si>
  <si>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</si>
  <si>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</si>
  <si>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</si>
  <si>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</si>
  <si>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</si>
  <si>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</si>
  <si>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</si>
  <si>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</si>
  <si>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</si>
  <si>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</si>
  <si>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</si>
  <si>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</si>
  <si>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</si>
  <si>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</si>
  <si>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</si>
  <si>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</si>
  <si>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</si>
  <si>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</si>
  <si>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</si>
  <si>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</si>
  <si>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</si>
  <si>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</si>
  <si>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</si>
  <si>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</si>
  <si>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</si>
  <si>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</si>
  <si>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</si>
  <si>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</si>
  <si>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</si>
  <si>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</si>
  <si>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</si>
  <si>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</si>
  <si>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</si>
  <si>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</si>
  <si>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</si>
  <si>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</si>
  <si>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</si>
  <si>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</si>
  <si>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</si>
  <si>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</si>
  <si>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</si>
  <si>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</si>
  <si>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</si>
  <si>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</si>
  <si>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</si>
  <si>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</si>
  <si>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</si>
  <si>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</si>
  <si>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</si>
  <si>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</si>
  <si>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</si>
  <si>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</si>
  <si>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</si>
  <si>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</si>
  <si>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</si>
  <si>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</si>
  <si>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</si>
  <si>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</si>
  <si>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</si>
  <si>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</si>
  <si>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</si>
  <si>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</si>
  <si>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</si>
  <si>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</si>
  <si>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</si>
  <si>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</si>
  <si>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</si>
  <si>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</si>
  <si>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</si>
  <si>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</si>
  <si>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</si>
  <si>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</si>
  <si>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</si>
  <si>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</si>
  <si>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</si>
  <si>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</si>
  <si>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</si>
  <si>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</si>
  <si>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</si>
  <si>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</si>
  <si>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</si>
  <si>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</si>
  <si>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</si>
  <si>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</si>
  <si>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</si>
  <si>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</si>
  <si>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</si>
  <si>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</si>
  <si>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</si>
  <si>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</si>
  <si>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</si>
  <si>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</si>
  <si>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</si>
  <si>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</si>
  <si>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</si>
  <si>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</si>
  <si>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</si>
  <si>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</si>
  <si>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</si>
  <si>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</si>
  <si>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</si>
  <si>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</si>
  <si>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</si>
  <si>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</si>
  <si>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</si>
  <si>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</si>
  <si>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</si>
  <si>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</si>
  <si>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</si>
  <si>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</si>
  <si>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</si>
  <si>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</si>
  <si>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</si>
  <si>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</si>
  <si>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</si>
  <si>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</si>
  <si>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</si>
  <si>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</si>
  <si>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</si>
  <si>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</si>
  <si>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</si>
  <si>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</si>
  <si>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</si>
  <si>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</si>
  <si>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</si>
  <si>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</si>
  <si>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</si>
  <si>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</si>
  <si>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</si>
  <si>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</si>
  <si>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</si>
  <si>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</si>
  <si>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</si>
  <si>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</si>
  <si>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</si>
  <si>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</si>
  <si>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</si>
  <si>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</si>
  <si>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</si>
  <si>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</si>
  <si>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</si>
  <si>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</si>
  <si>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</si>
  <si>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</si>
  <si>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</si>
  <si>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</si>
  <si>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</si>
  <si>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</si>
  <si>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</si>
  <si>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</si>
  <si>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</si>
  <si>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</si>
  <si>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</si>
  <si>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</si>
  <si>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</si>
  <si>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</si>
  <si>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</si>
  <si>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</si>
  <si>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</si>
  <si>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</si>
  <si>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</si>
  <si>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</si>
  <si>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</si>
  <si>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</si>
  <si>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</si>
  <si>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</si>
  <si>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</si>
  <si>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</si>
  <si>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</si>
  <si>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</si>
  <si>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</si>
  <si>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</si>
  <si>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</si>
  <si>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</si>
  <si>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</si>
  <si>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</si>
  <si>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</si>
  <si>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</si>
  <si>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</si>
  <si>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</si>
  <si>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</si>
  <si>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</si>
  <si>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</si>
  <si>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</si>
  <si>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</si>
  <si>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</si>
  <si>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</si>
  <si>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</si>
  <si>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</si>
  <si>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</si>
  <si>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</si>
  <si>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</si>
  <si>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</si>
  <si>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</si>
  <si>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</si>
  <si>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</si>
  <si>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</si>
  <si>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</si>
  <si>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</si>
  <si>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</si>
  <si>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</si>
  <si>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</si>
  <si>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</si>
  <si>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</si>
  <si>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</si>
  <si>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</si>
  <si>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</si>
  <si>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</si>
  <si>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</si>
  <si>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</si>
  <si>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</si>
  <si>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</si>
  <si>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</si>
  <si>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</si>
  <si>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</si>
  <si>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</si>
  <si>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</si>
  <si>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</si>
  <si>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</si>
  <si>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</si>
  <si>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</si>
  <si>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</si>
  <si>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</si>
  <si>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</si>
  <si>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</si>
  <si>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</si>
  <si>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</si>
  <si>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</si>
  <si>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</si>
  <si>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</si>
  <si>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</si>
  <si>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</si>
  <si>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</si>
  <si>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</si>
  <si>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</si>
  <si>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</si>
  <si>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</si>
  <si>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</si>
  <si>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</si>
  <si>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</si>
  <si>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</si>
  <si>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</si>
  <si>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</si>
  <si>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</si>
  <si>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</si>
  <si>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</si>
  <si>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</si>
  <si>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</si>
  <si>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</si>
  <si>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</si>
  <si>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</si>
  <si>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</si>
  <si>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</si>
  <si>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</si>
  <si>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</si>
  <si>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</si>
  <si>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</si>
  <si>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</si>
  <si>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</si>
  <si>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</si>
  <si>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</si>
  <si>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</si>
  <si>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</si>
  <si>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</si>
  <si>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</si>
  <si>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</si>
  <si>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</si>
  <si>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</si>
  <si>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</si>
  <si>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</si>
  <si>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</si>
  <si>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</si>
  <si>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</si>
  <si>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</si>
  <si>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</si>
  <si>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</si>
  <si>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</si>
  <si>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</si>
  <si>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</si>
  <si>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</si>
  <si>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</si>
  <si>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</si>
  <si>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</si>
  <si>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</si>
  <si>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</si>
  <si>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</si>
  <si>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</si>
  <si>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</si>
  <si>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</si>
  <si>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</si>
  <si>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</si>
  <si>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</si>
  <si>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</si>
  <si>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</si>
  <si>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</si>
  <si>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</si>
  <si>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</si>
  <si>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</si>
  <si>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</si>
  <si>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</si>
  <si>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</si>
  <si>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</si>
  <si>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</si>
  <si>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</si>
  <si>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</si>
  <si>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</si>
  <si>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</si>
  <si>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</si>
  <si>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</si>
  <si>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</si>
  <si>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</si>
  <si>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</si>
  <si>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</si>
  <si>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</si>
  <si>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</si>
  <si>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</si>
  <si>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</si>
  <si>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</si>
  <si>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</si>
  <si>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</si>
  <si>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</si>
  <si>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</si>
  <si>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</si>
  <si>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</si>
  <si>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</si>
  <si>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</si>
  <si>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</si>
  <si>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</si>
  <si>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</si>
  <si>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</si>
  <si>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</si>
  <si>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</si>
  <si>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</si>
  <si>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</si>
  <si>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</si>
  <si>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</si>
  <si>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</si>
  <si>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</si>
  <si>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</si>
  <si>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</si>
  <si>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</si>
  <si>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</si>
  <si>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</si>
  <si>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</si>
  <si>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</si>
  <si>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</si>
  <si>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</si>
  <si>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</si>
  <si>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</si>
  <si>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</si>
  <si>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</si>
  <si>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</si>
  <si>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</si>
  <si>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</si>
  <si>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</si>
  <si>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</si>
  <si>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</si>
  <si>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</si>
  <si>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</si>
  <si>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</si>
  <si>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</si>
  <si>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</si>
  <si>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</si>
  <si>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</si>
  <si>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</si>
  <si>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</si>
  <si>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</si>
  <si>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</si>
  <si>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</si>
  <si>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</si>
  <si>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</si>
  <si>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</si>
  <si>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</si>
  <si>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</si>
  <si>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</si>
  <si>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</si>
  <si>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</si>
  <si>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</si>
  <si>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</si>
  <si>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</si>
  <si>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</si>
  <si>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</si>
  <si>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</si>
  <si>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</si>
  <si>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</si>
  <si>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</si>
  <si>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</si>
  <si>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</si>
  <si>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</si>
  <si>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</si>
  <si>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</si>
  <si>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</si>
  <si>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</si>
  <si>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</si>
  <si>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</si>
  <si>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</si>
  <si>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</si>
  <si>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</si>
  <si>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</si>
  <si>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</si>
  <si>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</si>
  <si>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</si>
  <si>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</si>
  <si>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</si>
  <si>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</si>
  <si>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</si>
  <si>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</si>
  <si>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</si>
  <si>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</si>
  <si>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</si>
  <si>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</si>
  <si>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</si>
  <si>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</si>
  <si>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</si>
  <si>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</si>
  <si>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</si>
  <si>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</si>
  <si>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</si>
  <si>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</si>
  <si>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</si>
  <si>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</si>
  <si>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</si>
  <si>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</si>
  <si>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</si>
  <si>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</si>
  <si>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</si>
  <si>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</si>
  <si>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</si>
  <si>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</si>
  <si>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</si>
  <si>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</si>
  <si>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</si>
  <si>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</si>
  <si>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</si>
  <si>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</si>
  <si>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</si>
  <si>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</si>
  <si>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</si>
  <si>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</si>
  <si>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</si>
  <si>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</si>
  <si>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</si>
  <si>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</si>
  <si>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</si>
  <si>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</si>
  <si>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</si>
  <si>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</si>
  <si>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</si>
  <si>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</si>
  <si>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</si>
  <si>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</si>
  <si>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</si>
  <si>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</si>
  <si>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</si>
  <si>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</si>
  <si>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</si>
  <si>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</si>
  <si>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</si>
  <si>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</si>
  <si>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</si>
  <si>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</si>
  <si>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</si>
  <si>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</si>
  <si>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</si>
  <si>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</si>
  <si>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</si>
  <si>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</si>
  <si>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</si>
  <si>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</si>
  <si>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</si>
  <si>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</si>
  <si>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</si>
  <si>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</si>
  <si>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</si>
  <si>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</si>
  <si>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</si>
  <si>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</si>
  <si>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</si>
  <si>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</si>
  <si>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</si>
  <si>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</si>
  <si>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</si>
  <si>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</si>
  <si>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</si>
  <si>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</si>
  <si>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</si>
  <si>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</si>
  <si>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</si>
  <si>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</si>
  <si>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</si>
  <si>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</si>
  <si>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</si>
  <si>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</si>
  <si>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</si>
  <si>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</si>
  <si>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</si>
  <si>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</si>
  <si>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</si>
  <si>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</si>
  <si>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</si>
  <si>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</si>
  <si>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</si>
  <si>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</si>
  <si>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</si>
  <si>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</si>
  <si>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</si>
  <si>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</si>
  <si>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</si>
  <si>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</si>
  <si>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</si>
  <si>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</si>
  <si>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</si>
  <si>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</si>
  <si>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</si>
  <si>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</si>
  <si>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</si>
  <si>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</si>
  <si>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</si>
  <si>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</si>
  <si>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</si>
  <si>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</si>
  <si>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</si>
  <si>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</si>
  <si>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</si>
  <si>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</si>
  <si>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</si>
  <si>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</si>
  <si>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</si>
  <si>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</si>
  <si>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</si>
  <si>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</si>
  <si>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</si>
  <si>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</si>
  <si>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</si>
  <si>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</si>
  <si>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</si>
  <si>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</si>
  <si>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</si>
  <si>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</si>
  <si>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</si>
  <si>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</si>
  <si>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</si>
  <si>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</si>
  <si>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</si>
  <si>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</si>
  <si>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</si>
  <si>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</si>
  <si>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</si>
  <si>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</si>
  <si>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</si>
  <si>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</si>
  <si>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</si>
  <si>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</si>
  <si>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</si>
  <si>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</si>
  <si>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</si>
  <si>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</si>
  <si>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</si>
  <si>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</si>
  <si>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</si>
  <si>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</si>
  <si>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</si>
  <si>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</si>
  <si>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</si>
  <si>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</si>
  <si>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</si>
  <si>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</si>
  <si>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</si>
  <si>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</si>
  <si>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</si>
  <si>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</si>
  <si>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</si>
  <si>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</si>
  <si>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</si>
  <si>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</si>
  <si>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</si>
  <si>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</si>
  <si>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</si>
  <si>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</si>
  <si>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</si>
  <si>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</si>
  <si>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</si>
  <si>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</si>
  <si>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</si>
  <si>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</si>
  <si>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</si>
  <si>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</si>
  <si>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</si>
  <si>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</si>
  <si>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</si>
  <si>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</si>
  <si>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</si>
  <si>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</si>
  <si>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</si>
  <si>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</si>
  <si>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</si>
  <si>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</si>
  <si>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</si>
  <si>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</si>
  <si>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</si>
  <si>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</si>
  <si>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</si>
  <si>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</si>
  <si>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</si>
  <si>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</si>
  <si>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</si>
  <si>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</si>
  <si>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</si>
  <si>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</si>
  <si>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</si>
  <si>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</si>
  <si>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</si>
  <si>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</si>
  <si>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</si>
  <si>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</si>
  <si>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</si>
  <si>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</si>
  <si>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</si>
  <si>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</si>
  <si>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</si>
  <si>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</si>
  <si>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</si>
  <si>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</si>
  <si>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</si>
  <si>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</si>
  <si>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</si>
  <si>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</si>
  <si>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</si>
  <si>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</si>
  <si>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</si>
  <si>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</si>
  <si>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</si>
  <si>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</si>
  <si>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</si>
  <si>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</si>
  <si>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</si>
  <si>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</si>
  <si>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</si>
  <si>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</si>
  <si>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</si>
  <si>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</si>
  <si>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</si>
  <si>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</si>
  <si>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</si>
  <si>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</si>
  <si>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</si>
  <si>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</si>
  <si>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</si>
  <si>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</si>
  <si>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</si>
  <si>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</si>
  <si>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</si>
  <si>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</si>
  <si>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</si>
  <si>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</si>
  <si>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</si>
  <si>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</si>
  <si>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</si>
  <si>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</si>
  <si>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</si>
  <si>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</si>
  <si>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</si>
  <si>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</si>
  <si>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</si>
  <si>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</si>
  <si>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</si>
  <si>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</si>
  <si>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</si>
  <si>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</si>
  <si>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</si>
  <si>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</si>
  <si>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</si>
  <si>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</si>
  <si>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</si>
  <si>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</si>
  <si>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</si>
  <si>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</si>
  <si>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</si>
  <si>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</si>
  <si>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</si>
  <si>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</si>
  <si>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</si>
  <si>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</si>
  <si>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</si>
  <si>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</si>
  <si>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</si>
  <si>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</si>
  <si>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</si>
  <si>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</si>
  <si>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</si>
  <si>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</si>
  <si>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</si>
  <si>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</si>
  <si>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</si>
  <si>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</si>
  <si>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</si>
  <si>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</si>
  <si>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</si>
  <si>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</si>
  <si>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</si>
  <si>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</si>
  <si>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</si>
  <si>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</si>
  <si>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</si>
  <si>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</si>
  <si>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</si>
  <si>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</si>
  <si>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</si>
  <si>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</si>
  <si>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</si>
  <si>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</si>
  <si>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</si>
  <si>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</si>
  <si>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</si>
  <si>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</si>
  <si>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</si>
  <si>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</si>
  <si>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</si>
  <si>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</si>
  <si>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</si>
  <si>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</si>
  <si>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</si>
  <si>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</si>
  <si>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</si>
  <si>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</si>
  <si>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</si>
  <si>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</si>
  <si>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</si>
  <si>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</si>
  <si>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</si>
  <si>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</si>
  <si>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</si>
  <si>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</si>
  <si>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</si>
  <si>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</si>
  <si>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</si>
  <si>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</si>
  <si>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</si>
  <si>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</si>
  <si>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</si>
  <si>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</si>
  <si>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</si>
  <si>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</si>
  <si>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</si>
  <si>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</si>
  <si>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</si>
  <si>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</si>
  <si>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</si>
  <si>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</si>
  <si>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</si>
  <si>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</si>
  <si>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</si>
  <si>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</si>
  <si>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</si>
  <si>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</si>
  <si>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</si>
  <si>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</si>
  <si>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</si>
  <si>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</si>
  <si>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</si>
  <si>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</si>
  <si>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</si>
  <si>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</si>
  <si>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</si>
  <si>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</si>
  <si>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</si>
  <si>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</si>
  <si>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</si>
  <si>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</si>
  <si>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</si>
  <si>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</si>
  <si>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</si>
  <si>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</si>
  <si>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</si>
  <si>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</si>
  <si>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</si>
  <si>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</si>
  <si>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</si>
  <si>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</si>
  <si>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</si>
  <si>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</si>
  <si>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</si>
  <si>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</si>
  <si>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</si>
  <si>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</si>
  <si>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</si>
  <si>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</si>
  <si>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</si>
  <si>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</si>
  <si>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</si>
  <si>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</si>
  <si>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</si>
  <si>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</si>
  <si>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</si>
  <si>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</si>
  <si>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</si>
  <si>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</si>
  <si>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</si>
  <si>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</si>
  <si>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</si>
  <si>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</si>
  <si>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</si>
  <si>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</si>
  <si>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</si>
  <si>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</si>
  <si>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</si>
  <si>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</si>
  <si>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</si>
  <si>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</si>
  <si>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</si>
  <si>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</si>
  <si>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</si>
  <si>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</si>
  <si>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</si>
  <si>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</si>
  <si>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</si>
  <si>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</si>
  <si>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</si>
  <si>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</si>
  <si>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</si>
  <si>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</si>
  <si>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</si>
  <si>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</si>
  <si>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</si>
  <si>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</si>
  <si>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</si>
  <si>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</si>
  <si>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</si>
  <si>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</si>
  <si>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</si>
  <si>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</si>
  <si>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</si>
  <si>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</si>
  <si>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</si>
  <si>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</si>
  <si>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</si>
  <si>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</si>
  <si>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</si>
  <si>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</si>
  <si>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</si>
  <si>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</si>
  <si>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</si>
  <si>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</si>
  <si>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</si>
  <si>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</si>
  <si>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</si>
  <si>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</si>
  <si>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</si>
  <si>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</si>
  <si>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</si>
  <si>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</si>
  <si>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</si>
  <si>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</si>
  <si>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</si>
  <si>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</si>
  <si>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</si>
  <si>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</si>
  <si>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</si>
  <si>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</si>
  <si>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</si>
  <si>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</si>
  <si>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</si>
  <si>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</si>
  <si>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</si>
  <si>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</si>
  <si>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</si>
  <si>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</si>
  <si>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</si>
  <si>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</si>
  <si>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</si>
  <si>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</si>
  <si>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</si>
  <si>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</si>
  <si>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</si>
  <si>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</si>
  <si>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</si>
  <si>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</si>
  <si>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</si>
  <si>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</si>
  <si>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</si>
  <si>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</si>
  <si>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</si>
  <si>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</si>
  <si>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</si>
  <si>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</si>
  <si>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</si>
  <si>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</si>
  <si>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</si>
  <si>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</si>
  <si>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</si>
  <si>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</si>
  <si>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</si>
  <si>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</si>
  <si>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</si>
  <si>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</si>
  <si>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</si>
  <si>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</si>
  <si>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</si>
  <si>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</si>
  <si>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</si>
  <si>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</si>
  <si>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</si>
  <si>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</si>
  <si>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</si>
  <si>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</si>
  <si>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</si>
  <si>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</si>
  <si>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</si>
  <si>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</si>
  <si>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</si>
  <si>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</si>
  <si>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</si>
  <si>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</si>
  <si>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</si>
  <si>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</si>
  <si>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</si>
  <si>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</si>
  <si>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</si>
  <si>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</si>
  <si>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</si>
  <si>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</si>
  <si>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</si>
  <si>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</si>
  <si>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</si>
  <si>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</si>
  <si>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</si>
  <si>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</si>
  <si>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</si>
  <si>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</si>
  <si>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</si>
  <si>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</si>
  <si>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</si>
  <si>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</si>
  <si>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</si>
  <si>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</si>
  <si>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</si>
  <si>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</si>
  <si>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</si>
  <si>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</si>
  <si>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</si>
  <si>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</si>
  <si>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</si>
  <si>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</si>
  <si>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</si>
  <si>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</si>
  <si>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</si>
  <si>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</si>
  <si>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</si>
  <si>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</si>
  <si>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</si>
  <si>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</si>
  <si>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</si>
  <si>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</si>
  <si>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</si>
  <si>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</si>
  <si>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</si>
  <si>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</si>
  <si>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</si>
  <si>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</si>
  <si>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</si>
  <si>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</si>
  <si>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</si>
  <si>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</si>
  <si>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</si>
  <si>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</si>
  <si>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</si>
  <si>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</si>
  <si>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</si>
  <si>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</si>
  <si>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</si>
  <si>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</si>
  <si>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</si>
  <si>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</si>
  <si>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</si>
  <si>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</si>
  <si>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</si>
  <si>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</si>
  <si>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</si>
  <si>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</si>
  <si>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</si>
  <si>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</si>
  <si>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</si>
  <si>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</si>
  <si>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</si>
  <si>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</si>
  <si>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</si>
  <si>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</si>
  <si>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</si>
  <si>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</si>
  <si>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</si>
  <si>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</si>
  <si>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</si>
  <si>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</si>
  <si>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</si>
  <si>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</si>
  <si>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</si>
  <si>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</si>
  <si>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</si>
  <si>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</si>
  <si>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</si>
  <si>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</si>
  <si>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</si>
  <si>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</si>
  <si>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</si>
  <si>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</si>
  <si>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</si>
  <si>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</si>
  <si>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</si>
  <si>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</si>
  <si>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</si>
  <si>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</si>
  <si>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</si>
  <si>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</si>
  <si>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</si>
  <si>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</si>
  <si>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</si>
  <si>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</si>
  <si>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</si>
  <si>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</si>
  <si>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</si>
  <si>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</si>
  <si>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</si>
  <si>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</si>
  <si>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</si>
  <si>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</si>
  <si>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</si>
  <si>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</si>
  <si>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</si>
  <si>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</si>
  <si>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</si>
  <si>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</si>
  <si>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</si>
  <si>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</si>
  <si>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</si>
  <si>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</si>
  <si>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</si>
  <si>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</si>
  <si>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</si>
  <si>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</si>
  <si>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</si>
  <si>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</si>
  <si>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</si>
  <si>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</si>
  <si>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</si>
  <si>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</si>
  <si>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</si>
  <si>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</si>
  <si>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</si>
  <si>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</si>
  <si>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</si>
  <si>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</si>
  <si>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</si>
  <si>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</si>
  <si>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</si>
  <si>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</si>
  <si>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</si>
  <si>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</si>
  <si>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</si>
  <si>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</si>
  <si>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</si>
  <si>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</si>
  <si>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</si>
  <si>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</si>
  <si>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</si>
  <si>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</si>
  <si>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</si>
  <si>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</si>
  <si>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</si>
  <si>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</si>
  <si>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</si>
  <si>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</si>
  <si>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</si>
  <si>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</si>
  <si>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</si>
  <si>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</si>
  <si>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</si>
  <si>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</si>
  <si>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</si>
  <si>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</si>
  <si>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</si>
  <si>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</si>
  <si>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</si>
  <si>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</si>
  <si>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</si>
  <si>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</si>
  <si>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</si>
  <si>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</si>
  <si>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</si>
  <si>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</si>
  <si>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</si>
  <si>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</si>
  <si>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</si>
  <si>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</si>
  <si>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</si>
  <si>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</si>
  <si>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</si>
  <si>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</si>
  <si>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</si>
  <si>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</si>
  <si>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</si>
  <si>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</si>
  <si>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</si>
  <si>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</si>
  <si>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</si>
  <si>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</si>
  <si>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</si>
  <si>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</si>
  <si>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</si>
  <si>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</si>
  <si>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</si>
  <si>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</si>
  <si>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</si>
  <si>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</si>
  <si>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</si>
  <si>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</si>
  <si>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</si>
  <si>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</si>
  <si>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</si>
  <si>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</si>
  <si>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</si>
  <si>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</si>
  <si>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</si>
  <si>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</si>
  <si>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</si>
  <si>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</si>
  <si>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</si>
  <si>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</si>
  <si>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</si>
  <si>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</si>
  <si>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</si>
  <si>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</si>
  <si>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</si>
  <si>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</si>
  <si>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</si>
  <si>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</si>
  <si>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</si>
  <si>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</si>
  <si>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</si>
  <si>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</si>
  <si>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</si>
  <si>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</si>
  <si>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</si>
  <si>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</si>
  <si>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</si>
  <si>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</si>
  <si>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</si>
  <si>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</si>
  <si>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</si>
  <si>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</si>
  <si>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</si>
  <si>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</si>
  <si>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</si>
  <si>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</si>
  <si>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</si>
  <si>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</si>
  <si>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</si>
  <si>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</si>
  <si>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</si>
  <si>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</si>
  <si>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</si>
  <si>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</si>
  <si>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</si>
  <si>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</si>
  <si>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</si>
  <si>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</si>
  <si>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</si>
  <si>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</si>
  <si>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</si>
  <si>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</si>
  <si>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</si>
  <si>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</si>
  <si>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</si>
  <si>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</si>
  <si>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</si>
  <si>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</si>
  <si>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</si>
  <si>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</si>
  <si>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</si>
  <si>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</si>
  <si>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</si>
  <si>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</si>
  <si>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</si>
  <si>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</si>
  <si>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</si>
  <si>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</si>
  <si>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</si>
  <si>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</si>
  <si>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</si>
  <si>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</si>
  <si>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</si>
  <si>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</si>
  <si>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</si>
  <si>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</si>
  <si>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</si>
  <si>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</si>
  <si>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</si>
  <si>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</si>
  <si>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</si>
  <si>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</si>
  <si>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</si>
  <si>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</si>
  <si>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</si>
  <si>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</si>
  <si>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</si>
  <si>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</si>
  <si>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</si>
  <si>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</si>
  <si>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</si>
  <si>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</si>
  <si>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</si>
  <si>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</si>
  <si>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</si>
  <si>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</si>
  <si>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</si>
  <si>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</si>
  <si>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</si>
  <si>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</si>
  <si>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</si>
  <si>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</si>
  <si>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</si>
  <si>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</si>
  <si>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</si>
  <si>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</si>
  <si>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</si>
  <si>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</si>
  <si>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</si>
  <si>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</si>
  <si>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</si>
  <si>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</si>
  <si>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</si>
  <si>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</si>
  <si>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</si>
  <si>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</si>
  <si>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</si>
  <si>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</si>
  <si>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</si>
  <si>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</si>
  <si>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</si>
  <si>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</si>
  <si>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</si>
  <si>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</si>
  <si>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</si>
  <si>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</si>
  <si>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</si>
  <si>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</si>
  <si>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</si>
  <si>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</si>
  <si>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</si>
  <si>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</si>
  <si>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</si>
  <si>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</si>
  <si>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</si>
  <si>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</si>
  <si>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</si>
  <si>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</si>
  <si>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</si>
  <si>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</si>
  <si>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</si>
  <si>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</si>
  <si>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</si>
  <si>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</si>
  <si>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</si>
  <si>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</si>
  <si>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</si>
  <si>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</si>
  <si>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</si>
  <si>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</si>
  <si>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</si>
  <si>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</si>
  <si>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</si>
  <si>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</si>
  <si>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</si>
  <si>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</si>
  <si>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</si>
  <si>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</si>
  <si>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</si>
  <si>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</si>
  <si>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</si>
  <si>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</si>
  <si>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</si>
  <si>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</si>
  <si>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</si>
  <si>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</si>
  <si>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</si>
  <si>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</si>
  <si>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</si>
  <si>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</si>
  <si>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</si>
  <si>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</si>
  <si>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</si>
  <si>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</si>
  <si>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</si>
  <si>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</si>
  <si>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</si>
  <si>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</si>
  <si>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</si>
  <si>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</si>
  <si>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</si>
  <si>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</si>
  <si>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</si>
  <si>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</si>
  <si>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</si>
  <si>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</si>
  <si>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</si>
  <si>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</si>
  <si>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</si>
  <si>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</si>
  <si>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</si>
  <si>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</si>
  <si>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</si>
  <si>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</si>
  <si>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</si>
  <si>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</si>
  <si>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</si>
  <si>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</si>
  <si>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</si>
  <si>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</si>
  <si>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</si>
  <si>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</si>
  <si>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</si>
  <si>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</si>
  <si>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</si>
  <si>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</si>
  <si>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</si>
  <si>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</si>
  <si>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</si>
  <si>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</si>
  <si>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</si>
  <si>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</si>
  <si>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</si>
  <si>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</si>
  <si>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</si>
  <si>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</si>
  <si>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</si>
  <si>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</si>
  <si>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</si>
  <si>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</si>
  <si>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</si>
  <si>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</si>
  <si>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</si>
  <si>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</si>
  <si>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</si>
  <si>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</si>
  <si>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</si>
  <si>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</si>
  <si>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</si>
  <si>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</si>
  <si>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</si>
  <si>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</si>
  <si>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</si>
  <si>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</si>
  <si>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</si>
  <si>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</si>
  <si>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</si>
  <si>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</si>
  <si>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</si>
  <si>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</si>
  <si>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</si>
  <si>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</si>
  <si>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</si>
  <si>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</si>
  <si>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</si>
  <si>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</si>
  <si>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</si>
  <si>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</si>
  <si>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</si>
  <si>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</si>
  <si>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</si>
  <si>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</si>
  <si>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</si>
  <si>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</si>
  <si>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</si>
  <si>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</si>
  <si>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</si>
  <si>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</si>
  <si>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</si>
  <si>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</si>
  <si>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</si>
  <si>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</si>
  <si>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</si>
  <si>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</si>
  <si>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</si>
  <si>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</si>
  <si>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</si>
  <si>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</si>
  <si>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</si>
  <si>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</si>
  <si>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</si>
  <si>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</si>
  <si>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</si>
  <si>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</si>
  <si>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</si>
  <si>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</si>
  <si>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</si>
  <si>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</si>
  <si>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</si>
  <si>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</si>
  <si>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</si>
  <si>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</si>
  <si>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</si>
  <si>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</si>
  <si>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</si>
  <si>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</si>
  <si>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</si>
  <si>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</si>
  <si>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</si>
  <si>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</si>
  <si>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</si>
  <si>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</si>
  <si>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</si>
  <si>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</si>
  <si>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</si>
  <si>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</si>
  <si>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</si>
  <si>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</si>
  <si>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</si>
  <si>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</si>
  <si>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</si>
  <si>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</si>
  <si>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</si>
  <si>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</si>
  <si>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</si>
  <si>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</si>
  <si>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</si>
  <si>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</si>
  <si>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</si>
  <si>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</si>
  <si>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</si>
  <si>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</si>
  <si>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</si>
  <si>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</si>
  <si>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</si>
  <si>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</si>
  <si>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</si>
  <si>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</si>
  <si>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</si>
  <si>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</si>
  <si>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</si>
  <si>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</si>
  <si>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</si>
  <si>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</si>
  <si>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</si>
  <si>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</si>
  <si>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</si>
  <si>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</si>
  <si>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</si>
  <si>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</si>
  <si>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</si>
  <si>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</si>
  <si>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</si>
  <si>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</si>
  <si>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</si>
  <si>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</si>
  <si>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</si>
  <si>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</si>
  <si>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</si>
  <si>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</si>
  <si>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</si>
  <si>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</si>
  <si>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</si>
  <si>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</si>
  <si>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</si>
  <si>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</si>
  <si>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</si>
  <si>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</si>
  <si>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</si>
  <si>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</si>
  <si>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</si>
  <si>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</si>
  <si>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</si>
  <si>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</si>
  <si>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</si>
  <si>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</si>
  <si>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</si>
  <si>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</si>
  <si>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</si>
  <si>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</si>
  <si>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</si>
  <si>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</si>
  <si>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</si>
  <si>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</si>
  <si>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</si>
  <si>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</si>
  <si>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</si>
  <si>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</si>
  <si>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</si>
  <si>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</si>
  <si>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</si>
  <si>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</si>
  <si>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</si>
  <si>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</si>
  <si>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</si>
  <si>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</si>
  <si>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</si>
  <si>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</si>
  <si>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</si>
  <si>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</si>
  <si>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</si>
  <si>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</si>
  <si>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</si>
  <si>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</si>
  <si>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</si>
  <si>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</si>
  <si>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</si>
  <si>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</si>
  <si>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</si>
  <si>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</si>
  <si>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</si>
  <si>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</si>
  <si>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</si>
  <si>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</si>
  <si>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</si>
  <si>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</si>
  <si>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</si>
  <si>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</si>
  <si>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</si>
  <si>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</si>
  <si>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</si>
  <si>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</si>
  <si>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</si>
  <si>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</si>
  <si>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</si>
  <si>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</si>
  <si>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</si>
  <si>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</si>
  <si>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</si>
  <si>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</si>
  <si>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</si>
  <si>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</si>
  <si>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</si>
  <si>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</si>
  <si>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</si>
  <si>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</si>
  <si>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</si>
  <si>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</si>
  <si>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</si>
  <si>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</si>
  <si>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</si>
  <si>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</si>
  <si>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</si>
  <si>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</si>
  <si>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</si>
  <si>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</si>
  <si>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</si>
  <si>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</si>
  <si>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</si>
  <si>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</si>
  <si>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</si>
  <si>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</si>
  <si>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</si>
  <si>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</si>
  <si>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</si>
  <si>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</si>
  <si>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</si>
  <si>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</si>
  <si>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</si>
  <si>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</si>
  <si>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</si>
  <si>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</si>
  <si>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</si>
  <si>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</si>
  <si>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</si>
  <si>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</si>
  <si>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</si>
  <si>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</si>
  <si>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</si>
  <si>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</si>
  <si>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</si>
  <si>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</si>
  <si>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</si>
  <si>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</si>
  <si>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</si>
  <si>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</si>
  <si>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</si>
  <si>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</si>
  <si>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</si>
  <si>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</si>
  <si>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</si>
  <si>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</si>
  <si>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</si>
  <si>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</si>
  <si>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</si>
  <si>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</si>
  <si>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</si>
  <si>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</si>
  <si>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</si>
  <si>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</si>
  <si>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</si>
  <si>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</si>
  <si>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</si>
  <si>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</si>
  <si>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</si>
  <si>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</si>
  <si>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</si>
  <si>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</si>
  <si>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</si>
  <si>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</si>
  <si>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</si>
  <si>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</si>
  <si>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</si>
  <si>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</si>
  <si>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</si>
  <si>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</si>
  <si>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</si>
  <si>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</si>
  <si>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</si>
  <si>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</si>
  <si>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</si>
  <si>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</si>
  <si>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</si>
  <si>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</si>
  <si>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</si>
  <si>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</si>
  <si>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</si>
  <si>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</si>
  <si>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</si>
  <si>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</si>
  <si>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</si>
  <si>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</si>
  <si>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</si>
  <si>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</si>
  <si>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</si>
  <si>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</si>
  <si>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</si>
  <si>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</si>
  <si>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</si>
  <si>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</si>
  <si>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</si>
  <si>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</si>
  <si>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</si>
  <si>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</si>
  <si>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</si>
  <si>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</si>
  <si>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</si>
  <si>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</si>
  <si>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</si>
  <si>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</si>
  <si>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</si>
  <si>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</si>
  <si>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</si>
  <si>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</si>
  <si>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</si>
  <si>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</si>
  <si>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</si>
  <si>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</si>
  <si>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</si>
  <si>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</si>
  <si>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</si>
  <si>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</si>
  <si>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</si>
  <si>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</si>
  <si>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</si>
  <si>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</si>
  <si>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</si>
  <si>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</si>
  <si>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</si>
  <si>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</si>
  <si>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</si>
  <si>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</si>
  <si>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</si>
  <si>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</si>
  <si>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</si>
  <si>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</si>
  <si>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</si>
  <si>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</si>
  <si>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</si>
  <si>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</si>
  <si>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</si>
  <si>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</si>
  <si>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</si>
  <si>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</si>
  <si>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</si>
  <si>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</si>
  <si>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</si>
  <si>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</si>
  <si>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</si>
  <si>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</si>
  <si>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</si>
  <si>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</si>
  <si>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</si>
  <si>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</si>
  <si>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</si>
  <si>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</si>
  <si>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</si>
  <si>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</si>
  <si>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</si>
  <si>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</si>
  <si>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</si>
  <si>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</si>
  <si>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</si>
  <si>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</si>
  <si>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</si>
  <si>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</si>
  <si>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</si>
  <si>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</si>
  <si>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</si>
  <si>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</si>
  <si>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</si>
  <si>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</si>
  <si>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</si>
  <si>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</si>
  <si>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</si>
  <si>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</si>
  <si>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</si>
  <si>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</si>
  <si>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</si>
  <si>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</si>
  <si>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</si>
  <si>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</si>
  <si>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</si>
  <si>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</si>
  <si>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</si>
  <si>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</si>
  <si>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</si>
  <si>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</si>
  <si>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</si>
  <si>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</si>
  <si>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</si>
  <si>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</si>
  <si>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</si>
  <si>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</si>
  <si>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</si>
  <si>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</si>
  <si>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</si>
  <si>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</si>
  <si>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</si>
  <si>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</si>
  <si>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</si>
  <si>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</si>
  <si>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</si>
  <si>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</si>
  <si>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</si>
  <si>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</si>
  <si>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</si>
  <si>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</si>
  <si>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</si>
  <si>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</si>
  <si>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</si>
  <si>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</si>
  <si>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</si>
  <si>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</si>
  <si>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</si>
  <si>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</si>
  <si>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</si>
  <si>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</si>
  <si>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</si>
  <si>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</si>
  <si>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</si>
  <si>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</si>
  <si>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</si>
  <si>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</si>
  <si>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</si>
  <si>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</si>
  <si>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</si>
  <si>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</si>
  <si>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</si>
  <si>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</si>
  <si>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</si>
  <si>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</si>
  <si>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</si>
  <si>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</si>
  <si>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</si>
  <si>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</si>
  <si>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</si>
  <si>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</si>
  <si>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</si>
  <si>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</si>
  <si>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</si>
  <si>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</si>
  <si>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</si>
  <si>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</si>
  <si>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</si>
  <si>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</si>
  <si>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</si>
  <si>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</si>
  <si>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</si>
  <si>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</si>
  <si>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</si>
  <si>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</si>
  <si>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</si>
  <si>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</si>
  <si>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</si>
  <si>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</si>
  <si>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</si>
  <si>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</si>
  <si>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</si>
  <si>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</si>
  <si>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</si>
  <si>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</si>
  <si>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</si>
  <si>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</si>
  <si>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</si>
  <si>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</si>
  <si>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</si>
  <si>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</si>
  <si>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</si>
  <si>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</si>
  <si>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</si>
  <si>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</si>
  <si>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</si>
  <si>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</si>
  <si>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</si>
  <si>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</si>
  <si>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</si>
  <si>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</si>
  <si>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</si>
  <si>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</si>
  <si>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</si>
  <si>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</si>
  <si>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</si>
  <si>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</si>
  <si>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</si>
  <si>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</si>
  <si>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</si>
  <si>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</si>
  <si>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</si>
  <si>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</si>
  <si>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</si>
  <si>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</si>
  <si>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</si>
  <si>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</si>
  <si>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</si>
  <si>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</si>
  <si>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</si>
  <si>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</si>
  <si>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</si>
  <si>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</si>
  <si>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</si>
  <si>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</si>
  <si>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</si>
  <si>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</si>
  <si>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</si>
  <si>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</si>
  <si>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</si>
  <si>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</si>
  <si>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</si>
  <si>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</si>
  <si>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</si>
  <si>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</si>
  <si>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</si>
  <si>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</si>
  <si>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</si>
  <si>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</si>
  <si>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</si>
  <si>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</si>
  <si>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</si>
  <si>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</si>
  <si>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</si>
  <si>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</si>
  <si>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</si>
  <si>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</si>
  <si>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</si>
  <si>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</si>
  <si>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</si>
  <si>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</si>
  <si>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</si>
  <si>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</si>
  <si>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</si>
  <si>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</si>
  <si>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</si>
  <si>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</si>
  <si>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</si>
  <si>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</si>
  <si>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</si>
  <si>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</si>
  <si>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</si>
  <si>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</si>
  <si>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</si>
  <si>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</si>
  <si>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</si>
  <si>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</si>
  <si>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</si>
  <si>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</si>
  <si>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</si>
  <si>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</si>
  <si>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</si>
  <si>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</si>
  <si>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</si>
  <si>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</si>
  <si>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</si>
  <si>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</si>
  <si>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</si>
  <si>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</si>
  <si>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</si>
  <si>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</si>
  <si>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</si>
  <si>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</si>
  <si>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</si>
  <si>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</si>
  <si>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</si>
  <si>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</si>
  <si>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</si>
  <si>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</si>
  <si>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</si>
  <si>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</si>
  <si>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</si>
  <si>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</si>
  <si>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</si>
  <si>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</si>
  <si>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</si>
  <si>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</si>
  <si>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</si>
  <si>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</si>
  <si>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</si>
  <si>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</si>
  <si>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</si>
  <si>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</si>
  <si>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</si>
  <si>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</si>
  <si>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</si>
  <si>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</si>
  <si>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</si>
  <si>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</si>
  <si>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</si>
  <si>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</si>
  <si>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</si>
  <si>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</si>
  <si>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</si>
  <si>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</si>
  <si>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</si>
  <si>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</si>
  <si>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</si>
  <si>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</si>
  <si>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</si>
  <si>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</si>
  <si>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</si>
  <si>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</si>
  <si>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</si>
  <si>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</si>
  <si>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</si>
  <si>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</si>
  <si>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</si>
  <si>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</si>
  <si>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</si>
  <si>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</si>
  <si>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</si>
  <si>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</si>
  <si>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</si>
  <si>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</si>
  <si>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</si>
  <si>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</si>
  <si>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</si>
  <si>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</si>
  <si>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</si>
  <si>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</si>
  <si>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</si>
  <si>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</si>
  <si>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</si>
  <si>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</si>
  <si>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</si>
  <si>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</si>
  <si>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</si>
  <si>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</si>
  <si>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</si>
  <si>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</si>
  <si>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</si>
  <si>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</si>
  <si>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</si>
  <si>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</si>
  <si>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</si>
  <si>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</si>
  <si>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</si>
  <si>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</si>
  <si>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</si>
  <si>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</si>
  <si>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</si>
  <si>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</si>
  <si>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</si>
  <si>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</si>
  <si>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</si>
  <si>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</si>
  <si>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</si>
  <si>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</si>
  <si>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</si>
  <si>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</si>
  <si>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</si>
  <si>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</si>
  <si>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</si>
  <si>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</si>
  <si>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</si>
  <si>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</si>
  <si>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</si>
  <si>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</si>
  <si>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</si>
  <si>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</si>
  <si>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</si>
  <si>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</si>
  <si>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</si>
  <si>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</si>
  <si>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</si>
  <si>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</si>
  <si>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</si>
  <si>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</si>
  <si>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</si>
  <si>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</si>
  <si>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</si>
  <si>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</si>
  <si>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</si>
  <si>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</si>
  <si>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</si>
  <si>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</si>
  <si>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</si>
  <si>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</si>
  <si>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</si>
  <si>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</si>
  <si>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</si>
  <si>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</si>
  <si>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</si>
  <si>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</si>
  <si>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</si>
  <si>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</si>
  <si>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</si>
  <si>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</si>
  <si>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</si>
  <si>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</si>
  <si>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</si>
  <si>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</si>
  <si>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</si>
  <si>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</si>
  <si>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</si>
  <si>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</si>
  <si>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</si>
  <si>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</si>
  <si>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</si>
  <si>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</si>
  <si>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</si>
  <si>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</si>
  <si>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</si>
  <si>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</si>
  <si>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</si>
  <si>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</si>
  <si>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</si>
  <si>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</si>
  <si>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</si>
  <si>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</si>
  <si>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</si>
  <si>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</si>
  <si>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</si>
  <si>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</si>
  <si>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</si>
  <si>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</si>
  <si>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</si>
  <si>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</si>
  <si>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</si>
  <si>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</si>
  <si>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</si>
  <si>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</si>
  <si>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</si>
  <si>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</si>
  <si>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</si>
  <si>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</si>
  <si>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</si>
  <si>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</si>
  <si>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</si>
  <si>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</si>
  <si>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</si>
  <si>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</si>
  <si>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</si>
  <si>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</si>
  <si>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</si>
  <si>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</si>
  <si>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</si>
  <si>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</si>
  <si>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</si>
  <si>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</si>
  <si>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</si>
  <si>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</si>
  <si>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</si>
  <si>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</si>
  <si>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</si>
  <si>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</si>
  <si>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</si>
  <si>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</si>
  <si>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</si>
  <si>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</si>
  <si>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</si>
  <si>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</si>
  <si>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</si>
  <si>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</si>
  <si>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</si>
  <si>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</si>
  <si>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</si>
  <si>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</si>
  <si>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</si>
  <si>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</si>
  <si>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</si>
  <si>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</si>
  <si>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</si>
  <si>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</si>
  <si>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</si>
  <si>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</si>
  <si>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</si>
  <si>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</si>
  <si>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</si>
  <si>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</si>
  <si>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</si>
  <si>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</si>
  <si>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</si>
  <si>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</si>
  <si>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</si>
  <si>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</si>
  <si>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</si>
  <si>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</si>
  <si>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</si>
  <si>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</si>
  <si>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</si>
  <si>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</si>
  <si>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</si>
  <si>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</si>
  <si>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</si>
  <si>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</si>
  <si>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</si>
  <si>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</si>
  <si>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</si>
  <si>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</si>
  <si>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</si>
  <si>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</si>
  <si>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</si>
  <si>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</si>
  <si>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</si>
  <si>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</si>
  <si>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</si>
  <si>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</si>
  <si>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</si>
  <si>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</si>
  <si>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</si>
  <si>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</si>
  <si>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</si>
  <si>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</si>
  <si>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</si>
  <si>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</si>
  <si>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</si>
  <si>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</si>
  <si>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</si>
  <si>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</si>
  <si>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</si>
  <si>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</si>
  <si>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</si>
  <si>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</si>
  <si>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</si>
  <si>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</si>
  <si>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</si>
  <si>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</si>
  <si>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</si>
  <si>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</si>
  <si>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</si>
  <si>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</si>
  <si>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</si>
  <si>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</si>
  <si>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</si>
  <si>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</si>
  <si>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</si>
  <si>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</si>
  <si>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</si>
  <si>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</si>
  <si>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</si>
  <si>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</si>
  <si>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</si>
  <si>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</si>
  <si>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</si>
  <si>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</si>
  <si>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</si>
  <si>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</si>
  <si>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</si>
  <si>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</si>
  <si>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</si>
  <si>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</si>
  <si>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</si>
  <si>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</si>
  <si>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</si>
  <si>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</si>
  <si>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</si>
  <si>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</si>
  <si>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</si>
  <si>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</si>
  <si>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</si>
  <si>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</si>
  <si>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</si>
  <si>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</si>
  <si>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</si>
  <si>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</si>
  <si>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</si>
  <si>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</si>
  <si>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</si>
  <si>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</si>
  <si>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</si>
  <si>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</si>
  <si>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</si>
  <si>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</si>
  <si>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</si>
  <si>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</si>
  <si>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</si>
  <si>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</si>
  <si>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</si>
  <si>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</si>
  <si>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</si>
  <si>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</si>
  <si>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</si>
  <si>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</si>
  <si>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</si>
  <si>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</si>
  <si>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</si>
  <si>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</si>
  <si>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</si>
  <si>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</si>
  <si>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</si>
  <si>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</si>
  <si>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</si>
  <si>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</si>
  <si>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</si>
  <si>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</si>
  <si>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</si>
  <si>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</si>
  <si>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</si>
  <si>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</si>
  <si>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</si>
  <si>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</si>
  <si>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</si>
  <si>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</si>
  <si>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</si>
  <si>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</si>
  <si>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</si>
  <si>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</si>
  <si>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</si>
  <si>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</si>
  <si>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</si>
  <si>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</si>
  <si>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</si>
  <si>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</si>
  <si>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</si>
  <si>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</si>
  <si>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</si>
  <si>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</si>
  <si>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</si>
  <si>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</si>
  <si>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</si>
  <si>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</si>
  <si>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</si>
  <si>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</si>
  <si>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</si>
  <si>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</si>
  <si>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</si>
  <si>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</si>
  <si>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</si>
  <si>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</si>
  <si>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</si>
  <si>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</si>
  <si>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</si>
  <si>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</si>
  <si>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</si>
  <si>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</si>
  <si>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</si>
  <si>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</si>
  <si>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</si>
  <si>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</si>
  <si>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</si>
  <si>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</si>
  <si>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</si>
  <si>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</si>
  <si>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</si>
  <si>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</si>
  <si>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</si>
  <si>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</si>
  <si>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</si>
  <si>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</si>
  <si>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</si>
  <si>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</si>
  <si>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</si>
  <si>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</si>
  <si>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</si>
  <si>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</si>
  <si>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</si>
  <si>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</si>
  <si>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</si>
  <si>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</si>
  <si>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</si>
  <si>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</si>
  <si>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</si>
  <si>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</si>
  <si>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</si>
  <si>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</si>
  <si>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</si>
  <si>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</si>
  <si>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</si>
  <si>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</si>
  <si>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</si>
  <si>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</si>
  <si>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</si>
  <si>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</si>
  <si>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</si>
  <si>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</si>
  <si>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</si>
  <si>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</si>
  <si>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</si>
  <si>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</si>
  <si>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</si>
  <si>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</si>
  <si>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</si>
  <si>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</si>
  <si>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</si>
  <si>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</si>
  <si>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</si>
  <si>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</si>
  <si>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</si>
  <si>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</si>
  <si>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</si>
  <si>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</si>
  <si>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</si>
  <si>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</si>
  <si>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</si>
  <si>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</si>
  <si>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</si>
  <si>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</si>
  <si>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</si>
  <si>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</si>
  <si>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</si>
  <si>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</si>
  <si>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</si>
  <si>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</si>
  <si>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</si>
  <si>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</si>
  <si>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</si>
  <si>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</si>
  <si>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</si>
  <si>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</si>
  <si>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</si>
  <si>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</si>
  <si>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</si>
  <si>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</si>
  <si>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</si>
  <si>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</si>
  <si>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</si>
  <si>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</si>
  <si>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</si>
  <si>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</si>
  <si>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</si>
  <si>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</si>
  <si>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</si>
  <si>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</si>
  <si>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</si>
  <si>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</si>
  <si>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</si>
  <si>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</si>
  <si>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</si>
  <si>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</si>
  <si>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</si>
  <si>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</si>
  <si>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</si>
  <si>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</si>
  <si>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</si>
  <si>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</si>
  <si>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</si>
  <si>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</si>
  <si>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</si>
  <si>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</si>
  <si>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</si>
  <si>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</si>
  <si>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</si>
  <si>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</si>
  <si>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</si>
  <si>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</si>
  <si>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</si>
  <si>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</si>
  <si>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</si>
  <si>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</si>
  <si>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</si>
  <si>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</si>
  <si>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</si>
  <si>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</si>
  <si>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</si>
  <si>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</si>
  <si>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</si>
  <si>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</si>
  <si>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</si>
  <si>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</si>
  <si>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</si>
  <si>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</si>
  <si>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</si>
  <si>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</si>
  <si>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</si>
  <si>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</si>
  <si>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</si>
  <si>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</si>
  <si>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</si>
  <si>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</si>
  <si>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</si>
  <si>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</si>
  <si>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</si>
  <si>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</si>
  <si>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</si>
  <si>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</si>
  <si>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</si>
  <si>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</si>
  <si>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</si>
  <si>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</si>
  <si>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</si>
  <si>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</si>
  <si>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</si>
  <si>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</si>
  <si>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</si>
  <si>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</si>
  <si>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</si>
  <si>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</si>
  <si>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</si>
  <si>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</si>
  <si>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</si>
  <si>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</si>
  <si>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</si>
  <si>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</si>
  <si>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</si>
  <si>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</si>
  <si>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</si>
  <si>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</si>
  <si>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</si>
  <si>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</si>
  <si>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</si>
  <si>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</si>
  <si>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</si>
  <si>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</si>
  <si>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</si>
  <si>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</si>
  <si>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</si>
  <si>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</si>
  <si>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</si>
  <si>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</si>
  <si>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</si>
  <si>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</si>
  <si>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</si>
  <si>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</si>
  <si>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</si>
  <si>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</si>
  <si>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</si>
  <si>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</si>
  <si>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</si>
  <si>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</si>
  <si>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</si>
  <si>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</si>
  <si>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</si>
  <si>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</si>
  <si>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</si>
  <si>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</si>
  <si>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</si>
  <si>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</si>
  <si>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</si>
  <si>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</si>
  <si>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</si>
  <si>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</si>
  <si>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</si>
  <si>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</si>
  <si>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</si>
  <si>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</si>
  <si>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</si>
  <si>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</si>
  <si>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</si>
  <si>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</si>
  <si>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</si>
  <si>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</si>
  <si>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</si>
  <si>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</si>
  <si>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</si>
  <si>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</si>
  <si>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</si>
  <si>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</si>
  <si>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</si>
  <si>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</si>
  <si>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</si>
  <si>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</si>
  <si>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</si>
  <si>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</si>
  <si>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</si>
  <si>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</si>
  <si>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</si>
  <si>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</si>
  <si>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</si>
  <si>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</si>
  <si>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</si>
  <si>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</si>
  <si>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</si>
  <si>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</si>
  <si>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</si>
  <si>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</si>
  <si>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</si>
  <si>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</si>
  <si>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</si>
  <si>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</si>
  <si>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</si>
  <si>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</si>
  <si>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</si>
  <si>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</si>
  <si>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</si>
  <si>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</si>
  <si>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</si>
  <si>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</si>
  <si>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</si>
  <si>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</si>
  <si>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</si>
  <si>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</si>
  <si>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</si>
  <si>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</si>
  <si>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</si>
  <si>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</si>
  <si>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</si>
  <si>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</si>
  <si>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</si>
  <si>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</si>
  <si>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</si>
  <si>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</si>
  <si>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</si>
  <si>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</si>
  <si>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</si>
  <si>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</si>
  <si>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</si>
  <si>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</si>
  <si>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</si>
  <si>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</si>
  <si>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</si>
  <si>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</si>
  <si>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</si>
  <si>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</si>
  <si>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</si>
  <si>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</si>
  <si>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</si>
  <si>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</si>
  <si>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</si>
  <si>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</si>
  <si>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</si>
  <si>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</si>
  <si>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</si>
  <si>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</si>
  <si>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</si>
  <si>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</si>
  <si>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</si>
  <si>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</si>
  <si>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</si>
  <si>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</si>
  <si>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</si>
  <si>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</si>
  <si>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</si>
  <si>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</si>
  <si>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</si>
  <si>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</si>
  <si>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</si>
  <si>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</si>
  <si>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</si>
  <si>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</si>
  <si>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</si>
  <si>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</si>
  <si>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</si>
  <si>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</si>
  <si>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</si>
  <si>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</si>
  <si>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</si>
  <si>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</si>
  <si>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</si>
  <si>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</si>
  <si>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</si>
  <si>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</si>
  <si>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</si>
  <si>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</si>
  <si>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</si>
  <si>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</si>
  <si>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</si>
  <si>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</si>
  <si>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</si>
  <si>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</si>
  <si>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</si>
  <si>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</si>
  <si>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</si>
  <si>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</si>
  <si>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</si>
  <si>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</si>
  <si>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</si>
  <si>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</si>
  <si>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</si>
  <si>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</si>
  <si>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</si>
  <si>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</si>
  <si>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</si>
  <si>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</si>
  <si>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</si>
  <si>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</si>
  <si>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</si>
  <si>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</si>
  <si>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</si>
  <si>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</si>
  <si>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</si>
  <si>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</si>
  <si>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</si>
  <si>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</si>
  <si>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</si>
  <si>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</si>
  <si>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</si>
  <si>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</si>
  <si>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</si>
  <si>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</si>
  <si>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</si>
  <si>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</si>
  <si>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</si>
  <si>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</si>
  <si>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</si>
  <si>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</si>
  <si>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</si>
  <si>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</si>
  <si>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</si>
  <si>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</si>
  <si>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</si>
  <si>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</si>
  <si>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</si>
  <si>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</si>
  <si>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</si>
  <si>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</si>
  <si>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</si>
  <si>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</si>
  <si>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</si>
  <si>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</si>
  <si>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</si>
  <si>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</si>
  <si>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</si>
  <si>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</si>
  <si>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</si>
  <si>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</si>
  <si>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</si>
  <si>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</si>
  <si>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</si>
  <si>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</si>
  <si>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</si>
  <si>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</si>
  <si>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</si>
  <si>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</si>
  <si>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</si>
  <si>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</si>
  <si>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</si>
  <si>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</si>
  <si>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</si>
  <si>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</si>
  <si>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</si>
  <si>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</si>
  <si>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</si>
  <si>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</si>
  <si>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</si>
  <si>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</si>
  <si>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</si>
  <si>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</si>
  <si>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</si>
  <si>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</si>
  <si>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</si>
  <si>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</si>
  <si>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</si>
  <si>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</si>
  <si>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</si>
  <si>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</si>
  <si>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</si>
  <si>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</si>
  <si>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</si>
  <si>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</si>
  <si>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</si>
  <si>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</si>
  <si>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</si>
  <si>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</si>
  <si>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</si>
  <si>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</si>
  <si>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</si>
  <si>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</si>
  <si>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</si>
  <si>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</si>
  <si>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</si>
  <si>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</si>
  <si>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</si>
  <si>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</si>
  <si>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</si>
  <si>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</si>
  <si>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</si>
  <si>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</si>
  <si>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</si>
  <si>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</si>
  <si>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</si>
  <si>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</si>
  <si>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</si>
  <si>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</si>
  <si>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</si>
  <si>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</si>
  <si>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</si>
  <si>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</si>
  <si>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</si>
  <si>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</si>
  <si>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</si>
  <si>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</si>
  <si>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</si>
  <si>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</si>
  <si>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</si>
  <si>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</si>
  <si>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</si>
  <si>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</si>
  <si>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</si>
  <si>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</si>
  <si>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</si>
  <si>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</si>
  <si>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</si>
  <si>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</si>
  <si>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</si>
  <si>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</si>
  <si>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</si>
  <si>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</si>
  <si>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</si>
  <si>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</si>
  <si>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</si>
  <si>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</si>
  <si>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</si>
  <si>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</si>
  <si>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</si>
  <si>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</si>
  <si>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</si>
  <si>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</si>
  <si>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</si>
  <si>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</si>
  <si>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</si>
  <si>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</si>
  <si>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</si>
  <si>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</si>
  <si>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</si>
  <si>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</si>
  <si>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</si>
  <si>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</si>
  <si>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</si>
  <si>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</si>
  <si>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</si>
  <si>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</si>
  <si>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</si>
  <si>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</si>
  <si>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</si>
  <si>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</si>
  <si>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</si>
  <si>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</si>
  <si>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</si>
  <si>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</si>
  <si>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</si>
  <si>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</si>
  <si>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</si>
  <si>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</si>
  <si>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</si>
  <si>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</si>
  <si>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</si>
  <si>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</si>
  <si>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</si>
  <si>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</si>
  <si>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</si>
  <si>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</si>
  <si>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</si>
  <si>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</si>
  <si>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</si>
  <si>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</si>
  <si>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</si>
  <si>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</si>
  <si>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</si>
  <si>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</si>
  <si>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</si>
  <si>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</si>
  <si>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</si>
  <si>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</si>
  <si>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</si>
  <si>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</si>
  <si>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</si>
  <si>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</si>
  <si>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</si>
  <si>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</si>
  <si>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</si>
  <si>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</si>
  <si>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</si>
  <si>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</si>
  <si>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</si>
  <si>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</si>
  <si>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</si>
  <si>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</si>
  <si>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</si>
  <si>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</si>
  <si>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</si>
  <si>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</si>
  <si>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</si>
  <si>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</si>
  <si>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</si>
  <si>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</si>
  <si>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</si>
  <si>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</si>
  <si>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</si>
  <si>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</si>
  <si>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</si>
  <si>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</si>
  <si>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</si>
  <si>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</si>
  <si>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</si>
  <si>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</si>
  <si>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</si>
  <si>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</si>
  <si>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</si>
  <si>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</si>
  <si>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</si>
  <si>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</si>
  <si>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</si>
  <si>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</si>
  <si>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</si>
  <si>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</si>
  <si>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</si>
  <si>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</si>
  <si>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</si>
  <si>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</si>
  <si>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</si>
  <si>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</si>
  <si>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</si>
  <si>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</si>
  <si>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</si>
  <si>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</si>
  <si>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</si>
  <si>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</si>
  <si>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</si>
  <si>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</si>
  <si>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</si>
  <si>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</si>
  <si>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</si>
  <si>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</si>
  <si>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</si>
  <si>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</si>
  <si>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</si>
  <si>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</si>
  <si>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</si>
  <si>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</si>
  <si>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</si>
  <si>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</si>
  <si>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</si>
  <si>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</si>
  <si>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</si>
  <si>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</si>
  <si>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</si>
  <si>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</si>
  <si>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</si>
  <si>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</si>
  <si>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</si>
  <si>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</si>
  <si>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</si>
  <si>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</si>
  <si>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</si>
  <si>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</si>
  <si>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</si>
  <si>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</si>
  <si>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</si>
  <si>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</si>
  <si>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</si>
  <si>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</si>
  <si>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</si>
  <si>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</si>
  <si>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</si>
  <si>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</si>
  <si>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</si>
  <si>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</si>
  <si>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</si>
  <si>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</si>
  <si>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</si>
  <si>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</si>
  <si>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</si>
  <si>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</si>
  <si>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</si>
  <si>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</si>
  <si>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</si>
  <si>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</si>
  <si>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</si>
  <si>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</si>
  <si>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</si>
  <si>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</si>
  <si>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</si>
  <si>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</si>
  <si>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</si>
  <si>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</si>
  <si>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</si>
  <si>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</si>
  <si>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</si>
  <si>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</si>
  <si>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</si>
  <si>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</si>
  <si>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</si>
  <si>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</si>
  <si>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</si>
  <si>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</si>
  <si>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</si>
  <si>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</si>
  <si>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</si>
  <si>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</si>
  <si>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</si>
  <si>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</si>
  <si>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</si>
  <si>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</si>
  <si>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</si>
  <si>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</si>
  <si>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</si>
  <si>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</si>
  <si>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</si>
  <si>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</si>
  <si>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</si>
  <si>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</si>
  <si>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</si>
  <si>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</si>
  <si>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</si>
  <si>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</si>
  <si>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</si>
  <si>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</si>
  <si>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</si>
  <si>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</si>
  <si>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</si>
  <si>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</si>
  <si>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</si>
  <si>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</si>
  <si>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</si>
  <si>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</si>
  <si>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</si>
  <si>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</si>
  <si>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</si>
  <si>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</si>
  <si>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</si>
  <si>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</si>
  <si>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</si>
  <si>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</si>
  <si>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</si>
  <si>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</si>
  <si>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</si>
  <si>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</si>
  <si>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</si>
  <si>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</si>
  <si>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</si>
  <si>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</si>
  <si>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</si>
  <si>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</si>
  <si>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</si>
  <si>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</si>
  <si>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</si>
  <si>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</si>
  <si>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</si>
  <si>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</si>
  <si>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</si>
  <si>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</si>
  <si>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</si>
  <si>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</si>
  <si>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</si>
  <si>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</si>
  <si>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</si>
  <si>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</si>
  <si>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</si>
  <si>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</si>
  <si>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</si>
  <si>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</si>
  <si>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</si>
  <si>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</si>
  <si>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</si>
  <si>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</si>
  <si>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</si>
  <si>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</si>
  <si>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</si>
  <si>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</si>
  <si>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</si>
  <si>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</si>
  <si>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</si>
  <si>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</si>
  <si>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</si>
  <si>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</si>
  <si>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</si>
  <si>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</si>
  <si>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</si>
  <si>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</si>
  <si>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</si>
  <si>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</si>
  <si>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</si>
  <si>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</si>
  <si>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</si>
  <si>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</si>
  <si>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</si>
  <si>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</si>
  <si>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</si>
  <si>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</si>
  <si>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</si>
  <si>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</si>
  <si>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</si>
  <si>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</si>
  <si>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</si>
  <si>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</si>
  <si>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</si>
  <si>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</si>
  <si>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</si>
  <si>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</si>
  <si>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</si>
  <si>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</si>
  <si>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</si>
  <si>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</si>
  <si>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</si>
  <si>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</si>
  <si>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</si>
  <si>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</si>
  <si>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</si>
  <si>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</si>
  <si>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</si>
  <si>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</si>
  <si>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</si>
  <si>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</si>
  <si>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</si>
  <si>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</si>
  <si>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</si>
  <si>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</si>
  <si>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</si>
  <si>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</si>
  <si>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</si>
  <si>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</si>
  <si>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</si>
  <si>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</si>
  <si>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</si>
  <si>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</si>
  <si>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</si>
  <si>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</si>
  <si>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</si>
  <si>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</si>
  <si>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</si>
  <si>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</si>
  <si>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</si>
  <si>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</si>
  <si>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</si>
  <si>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</si>
  <si>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</si>
  <si>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</si>
  <si>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</si>
  <si>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</si>
  <si>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</si>
  <si>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</si>
  <si>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</si>
  <si>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</si>
  <si>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</si>
  <si>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</si>
  <si>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</si>
  <si>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</si>
  <si>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</si>
  <si>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</si>
  <si>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</si>
  <si>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</si>
  <si>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</si>
  <si>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</si>
  <si>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</si>
  <si>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</si>
  <si>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</si>
  <si>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</si>
  <si>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</si>
  <si>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</si>
  <si>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</si>
  <si>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</si>
  <si>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</si>
  <si>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</si>
  <si>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</si>
  <si>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</si>
  <si>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</si>
  <si>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</si>
  <si>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</si>
  <si>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</si>
  <si>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</si>
  <si>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</si>
  <si>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</si>
  <si>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</si>
  <si>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</si>
  <si>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</si>
  <si>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</si>
  <si>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</si>
  <si>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</si>
  <si>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</si>
  <si>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</si>
  <si>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</si>
  <si>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</si>
  <si>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</si>
  <si>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</si>
  <si>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</si>
  <si>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</si>
  <si>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</si>
  <si>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</si>
  <si>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</si>
  <si>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</si>
  <si>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</si>
  <si>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</si>
  <si>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</si>
  <si>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</si>
  <si>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</si>
  <si>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</si>
  <si>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</si>
  <si>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</si>
  <si>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</si>
  <si>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</si>
  <si>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</si>
  <si>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</si>
  <si>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</si>
  <si>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</si>
  <si>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</si>
  <si>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</si>
  <si>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</si>
  <si>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</si>
  <si>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</si>
  <si>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</si>
  <si>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</si>
  <si>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</si>
  <si>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</si>
  <si>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</si>
  <si>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</si>
  <si>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</si>
  <si>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</si>
  <si>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</si>
  <si>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</si>
  <si>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</si>
  <si>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</si>
  <si>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</si>
  <si>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</si>
  <si>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</si>
  <si>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</si>
  <si>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</si>
  <si>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</si>
  <si>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</si>
  <si>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</si>
  <si>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</si>
  <si>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</si>
  <si>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</si>
  <si>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</si>
  <si>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</si>
  <si>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</si>
  <si>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</si>
  <si>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</si>
  <si>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</si>
  <si>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</si>
  <si>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</si>
  <si>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</si>
  <si>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</si>
  <si>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</si>
  <si>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</si>
  <si>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</si>
  <si>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</si>
  <si>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</si>
  <si>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</si>
  <si>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</si>
  <si>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</si>
  <si>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</si>
  <si>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</si>
  <si>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</si>
  <si>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</si>
  <si>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</si>
  <si>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</si>
  <si>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</si>
  <si>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</si>
  <si>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</si>
  <si>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</si>
  <si>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</si>
  <si>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</si>
  <si>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</si>
  <si>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</si>
  <si>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</si>
  <si>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</si>
  <si>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</si>
  <si>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</si>
  <si>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</si>
  <si>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</si>
  <si>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</si>
  <si>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</si>
  <si>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</si>
  <si>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</si>
  <si>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</si>
  <si>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</si>
  <si>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</si>
  <si>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</si>
  <si>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</si>
  <si>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</si>
  <si>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</si>
  <si>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</si>
  <si>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</si>
  <si>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</si>
  <si>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</si>
  <si>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</si>
  <si>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</si>
  <si>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</si>
  <si>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</si>
  <si>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</si>
  <si>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</si>
  <si>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</si>
  <si>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</si>
  <si>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</si>
  <si>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</si>
  <si>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</si>
  <si>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</si>
  <si>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</si>
  <si>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</si>
  <si>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</si>
  <si>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</si>
  <si>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</si>
  <si>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</si>
  <si>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</si>
  <si>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</si>
  <si>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</si>
  <si>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</si>
  <si>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</si>
  <si>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</si>
  <si>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</si>
  <si>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</si>
  <si>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</si>
  <si>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</si>
  <si>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</si>
  <si>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</si>
  <si>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</si>
  <si>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</si>
  <si>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</si>
  <si>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</si>
  <si>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</si>
  <si>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</si>
  <si>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</si>
  <si>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</si>
  <si>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</si>
  <si>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</si>
  <si>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</si>
  <si>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</si>
  <si>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</si>
  <si>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</si>
  <si>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</si>
  <si>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</si>
  <si>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</si>
  <si>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</si>
  <si>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</si>
  <si>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</si>
  <si>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</si>
  <si>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</si>
  <si>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</si>
  <si>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</si>
  <si>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</si>
  <si>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</si>
  <si>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</si>
  <si>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</si>
  <si>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</si>
  <si>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</si>
  <si>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</si>
  <si>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</si>
  <si>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</si>
  <si>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</si>
  <si>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</si>
  <si>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</si>
  <si>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</si>
  <si>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</si>
  <si>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</si>
  <si>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</si>
  <si>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</si>
  <si>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</si>
  <si>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</si>
  <si>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</si>
  <si>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</si>
  <si>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</si>
  <si>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</si>
  <si>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</si>
  <si>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</si>
  <si>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</si>
  <si>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</si>
  <si>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</si>
  <si>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</si>
  <si>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</si>
  <si>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</si>
  <si>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</si>
  <si>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</si>
  <si>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</si>
  <si>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</si>
  <si>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</si>
  <si>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</si>
  <si>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</si>
  <si>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</si>
  <si>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</si>
  <si>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</si>
  <si>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</si>
  <si>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</si>
  <si>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</si>
  <si>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</si>
  <si>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</si>
  <si>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</si>
  <si>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</si>
  <si>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</si>
  <si>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</si>
  <si>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</si>
  <si>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</si>
  <si>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</si>
  <si>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</si>
  <si>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</si>
  <si>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</si>
  <si>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</si>
  <si>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</si>
  <si>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</si>
  <si>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</si>
  <si>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</si>
  <si>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</si>
  <si>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</si>
  <si>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</si>
  <si>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</si>
  <si>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</si>
  <si>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</si>
  <si>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</si>
  <si>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</si>
  <si>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</si>
  <si>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</si>
  <si>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</si>
  <si>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</si>
  <si>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</si>
  <si>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</si>
  <si>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</si>
  <si>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</si>
  <si>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</si>
  <si>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</si>
  <si>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</si>
  <si>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</si>
  <si>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</si>
  <si>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</si>
  <si>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</si>
  <si>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</si>
  <si>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</si>
  <si>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</si>
  <si>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</si>
  <si>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</si>
  <si>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</si>
  <si>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</si>
  <si>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</si>
  <si>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</si>
  <si>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</si>
  <si>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</si>
  <si>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</si>
  <si>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</si>
  <si>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</si>
  <si>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</si>
  <si>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</si>
  <si>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</si>
  <si>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</si>
  <si>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</si>
  <si>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</si>
  <si>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</si>
  <si>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</si>
  <si>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</si>
  <si>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</si>
  <si>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</si>
  <si>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</si>
  <si>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</si>
  <si>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</si>
  <si>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</si>
  <si>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</si>
  <si>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</si>
  <si>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</si>
  <si>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</si>
  <si>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</si>
  <si>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</si>
  <si>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</si>
  <si>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</si>
  <si>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</si>
  <si>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</si>
  <si>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</si>
  <si>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</si>
  <si>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</si>
  <si>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</si>
  <si>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</si>
  <si>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</si>
  <si>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</si>
  <si>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</si>
  <si>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</si>
  <si>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</si>
  <si>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</si>
  <si>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</si>
  <si>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</si>
  <si>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</si>
  <si>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</si>
  <si>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</si>
  <si>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</si>
  <si>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</si>
  <si>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</si>
  <si>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</si>
  <si>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</si>
  <si>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</si>
  <si>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</si>
  <si>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</si>
  <si>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</si>
  <si>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</si>
  <si>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</si>
  <si>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</si>
  <si>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</si>
  <si>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</si>
  <si>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</si>
  <si>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</si>
  <si>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</si>
  <si>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</si>
  <si>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</si>
  <si>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</si>
  <si>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</si>
  <si>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</si>
  <si>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</si>
  <si>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</si>
  <si>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</si>
  <si>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</si>
  <si>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</si>
  <si>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</si>
  <si>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</si>
  <si>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</si>
  <si>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</si>
  <si>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</si>
  <si>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</si>
  <si>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</si>
  <si>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</si>
  <si>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</si>
  <si>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</si>
  <si>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</si>
  <si>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</si>
  <si>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</si>
  <si>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</si>
  <si>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</si>
  <si>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</si>
  <si>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</si>
  <si>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</si>
  <si>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</si>
  <si>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</si>
  <si>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</si>
  <si>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</si>
  <si>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</si>
  <si>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</si>
  <si>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</si>
  <si>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</si>
  <si>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</si>
  <si>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</si>
  <si>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</si>
  <si>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</si>
  <si>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</si>
  <si>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</si>
  <si>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</si>
  <si>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</si>
  <si>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</si>
  <si>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</si>
  <si>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</si>
  <si>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</si>
  <si>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</si>
  <si>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</si>
  <si>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</si>
  <si>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</si>
  <si>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</si>
  <si>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</si>
  <si>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</si>
  <si>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</si>
  <si>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</si>
  <si>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</si>
  <si>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</si>
  <si>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</si>
  <si>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</si>
  <si>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</si>
  <si>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</si>
  <si>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</si>
  <si>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</si>
  <si>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</si>
  <si>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</si>
  <si>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</si>
  <si>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</si>
  <si>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</si>
  <si>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</si>
  <si>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</si>
  <si>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</si>
  <si>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</si>
  <si>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</si>
  <si>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</si>
  <si>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</si>
  <si>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</si>
  <si>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</si>
  <si>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</si>
  <si>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</si>
  <si>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</si>
  <si>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</si>
  <si>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</si>
  <si>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</si>
  <si>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</si>
  <si>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</si>
  <si>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</si>
  <si>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</si>
  <si>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</si>
  <si>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</si>
  <si>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</si>
  <si>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</si>
  <si>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</si>
  <si>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</si>
  <si>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</si>
  <si>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</si>
  <si>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</si>
  <si>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</si>
  <si>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</si>
  <si>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</si>
  <si>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</si>
  <si>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</si>
  <si>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</si>
  <si>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</si>
  <si>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</si>
  <si>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</si>
  <si>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</si>
  <si>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</si>
  <si>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</si>
  <si>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</si>
  <si>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</si>
  <si>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</si>
  <si>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</si>
  <si>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</si>
  <si>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</si>
  <si>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</si>
  <si>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</si>
  <si>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</si>
  <si>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</si>
  <si>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</si>
  <si>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</si>
  <si>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</si>
  <si>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</si>
  <si>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</si>
  <si>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</si>
  <si>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</si>
  <si>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</si>
  <si>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</si>
  <si>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</si>
  <si>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</si>
  <si>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</si>
  <si>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</si>
  <si>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</si>
  <si>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</si>
  <si>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</si>
  <si>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</si>
  <si>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</si>
  <si>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</si>
  <si>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</si>
  <si>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</si>
  <si>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</si>
  <si>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</si>
  <si>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</si>
  <si>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</si>
  <si>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</si>
  <si>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</si>
  <si>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</si>
  <si>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</si>
  <si>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</si>
  <si>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</si>
  <si>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</si>
  <si>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</si>
  <si>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</si>
  <si>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</si>
  <si>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</si>
  <si>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</si>
  <si>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</si>
  <si>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</si>
  <si>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</si>
  <si>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</si>
  <si>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</si>
  <si>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</si>
  <si>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</si>
  <si>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</si>
  <si>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</si>
  <si>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</si>
  <si>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</si>
  <si>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</si>
  <si>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</si>
  <si>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</si>
  <si>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</si>
  <si>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</si>
  <si>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</si>
  <si>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</si>
  <si>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</si>
  <si>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</si>
  <si>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</si>
  <si>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</si>
  <si>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</si>
  <si>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</si>
  <si>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</si>
  <si>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</si>
  <si>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</si>
  <si>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</si>
  <si>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</si>
  <si>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</si>
  <si>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</si>
  <si>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</si>
  <si>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</si>
  <si>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</si>
  <si>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</si>
  <si>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</si>
  <si>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</si>
  <si>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</si>
  <si>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</si>
  <si>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</si>
  <si>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</si>
  <si>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</si>
  <si>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</si>
  <si>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</si>
  <si>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</si>
  <si>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</si>
  <si>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</si>
  <si>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</si>
  <si>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</si>
  <si>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</si>
  <si>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</si>
  <si>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</si>
  <si>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</si>
  <si>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</si>
  <si>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</si>
  <si>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</si>
  <si>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</si>
  <si>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</si>
  <si>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</si>
  <si>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</si>
  <si>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</si>
  <si>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</si>
  <si>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</si>
  <si>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</si>
  <si>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</si>
  <si>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</si>
  <si>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</si>
  <si>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</si>
  <si>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</si>
  <si>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</si>
  <si>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</si>
  <si>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</si>
  <si>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</si>
  <si>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</si>
  <si>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</si>
  <si>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</si>
  <si>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</si>
  <si>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</si>
  <si>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</si>
  <si>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</si>
  <si>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</si>
  <si>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</si>
  <si>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</si>
  <si>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</si>
  <si>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</si>
  <si>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</si>
  <si>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</si>
  <si>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</si>
  <si>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</si>
  <si>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</si>
  <si>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</si>
  <si>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</si>
  <si>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</si>
  <si>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</si>
  <si>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</si>
  <si>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</si>
  <si>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</si>
  <si>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</si>
  <si>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</si>
  <si>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</si>
  <si>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</si>
  <si>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</si>
  <si>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</si>
  <si>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</si>
  <si>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</si>
  <si>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</si>
  <si>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</si>
  <si>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</si>
  <si>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</si>
  <si>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</si>
  <si>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</si>
  <si>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</si>
  <si>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</si>
  <si>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</si>
  <si>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</si>
  <si>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</si>
  <si>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</si>
  <si>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</si>
  <si>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</si>
  <si>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</si>
  <si>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</si>
  <si>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</si>
  <si>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</si>
  <si>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</si>
  <si>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</si>
  <si>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</si>
  <si>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</si>
  <si>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</si>
  <si>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</si>
  <si>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</si>
  <si>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</si>
  <si>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</si>
  <si>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</si>
  <si>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</si>
  <si>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</si>
  <si>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</si>
  <si>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</si>
  <si>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</si>
  <si>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</si>
  <si>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</si>
  <si>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</si>
  <si>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</si>
  <si>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</si>
  <si>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</si>
  <si>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</si>
  <si>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</si>
  <si>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</si>
  <si>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</si>
  <si>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</si>
  <si>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</si>
  <si>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</si>
  <si>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</si>
  <si>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</si>
  <si>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</si>
  <si>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</si>
  <si>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</si>
  <si>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</si>
  <si>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</si>
  <si>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</si>
  <si>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</si>
  <si>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</si>
  <si>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</si>
  <si>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</si>
  <si>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</si>
  <si>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</si>
  <si>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</si>
  <si>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</si>
  <si>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</si>
  <si>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</si>
  <si>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</si>
  <si>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</si>
  <si>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</si>
  <si>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</si>
  <si>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</si>
  <si>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</si>
  <si>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</si>
  <si>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</si>
  <si>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</si>
  <si>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</si>
  <si>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</si>
  <si>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</si>
  <si>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</si>
  <si>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</si>
  <si>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</si>
  <si>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</si>
  <si>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</si>
  <si>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</si>
  <si>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</si>
  <si>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</si>
  <si>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</si>
  <si>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</si>
  <si>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</si>
  <si>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</si>
  <si>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</si>
  <si>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</si>
  <si>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</si>
  <si>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</si>
  <si>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</si>
  <si>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</si>
  <si>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</si>
  <si>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</si>
  <si>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</si>
  <si>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</si>
  <si>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</si>
  <si>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</si>
  <si>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</si>
  <si>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</si>
  <si>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</si>
  <si>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</si>
  <si>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</si>
  <si>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</si>
  <si>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</si>
  <si>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</si>
  <si>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</si>
  <si>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</si>
  <si>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</si>
  <si>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</si>
  <si>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</si>
  <si>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</si>
  <si>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</si>
  <si>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</si>
  <si>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</si>
  <si>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</si>
  <si>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</si>
  <si>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</si>
  <si>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</si>
  <si>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</si>
  <si>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</si>
  <si>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</si>
  <si>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</si>
  <si>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</si>
  <si>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</si>
  <si>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</si>
  <si>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</si>
  <si>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</si>
  <si>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</si>
  <si>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</si>
  <si>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</si>
  <si>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</si>
  <si>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</si>
  <si>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</si>
  <si>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</si>
  <si>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</si>
  <si>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</si>
  <si>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</si>
  <si>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</si>
  <si>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</si>
  <si>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</si>
  <si>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</si>
  <si>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</si>
  <si>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</si>
  <si>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</si>
  <si>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</si>
  <si>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</si>
  <si>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</si>
  <si>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</si>
  <si>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</si>
  <si>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</si>
  <si>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</si>
  <si>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</si>
  <si>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</si>
  <si>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</si>
  <si>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</si>
  <si>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</si>
  <si>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</si>
  <si>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</si>
  <si>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</si>
  <si>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</si>
  <si>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</si>
  <si>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</si>
  <si>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</si>
  <si>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</si>
  <si>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</si>
  <si>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</si>
  <si>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</si>
  <si>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</si>
  <si>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</si>
  <si>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</si>
  <si>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</si>
  <si>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</si>
  <si>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</si>
  <si>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</si>
  <si>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</si>
  <si>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</si>
  <si>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</si>
  <si>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</si>
  <si>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</si>
  <si>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</si>
  <si>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</si>
  <si>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</si>
  <si>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</si>
  <si>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</si>
  <si>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</si>
  <si>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</si>
  <si>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</si>
  <si>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</si>
  <si>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</si>
  <si>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</si>
  <si>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</si>
  <si>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</si>
  <si>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</si>
  <si>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</si>
  <si>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</si>
  <si>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</si>
  <si>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</si>
  <si>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</si>
  <si>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</si>
  <si>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</si>
  <si>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</si>
  <si>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</si>
  <si>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</si>
  <si>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</si>
  <si>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</si>
  <si>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</si>
  <si>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</si>
  <si>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</si>
  <si>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</si>
  <si>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</si>
  <si>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</si>
  <si>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</si>
  <si>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</si>
  <si>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</si>
  <si>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</si>
  <si>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</si>
  <si>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</si>
  <si>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</si>
  <si>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</si>
  <si>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</si>
  <si>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</si>
  <si>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</si>
  <si>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</si>
  <si>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</si>
  <si>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</si>
  <si>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</si>
  <si>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</si>
  <si>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</si>
  <si>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</si>
  <si>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</si>
  <si>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</si>
  <si>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</si>
  <si>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</si>
  <si>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</si>
  <si>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</si>
  <si>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</si>
  <si>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</si>
  <si>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</si>
  <si>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</si>
  <si>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</si>
  <si>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</si>
  <si>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</si>
  <si>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</si>
  <si>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</si>
  <si>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</si>
  <si>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</si>
  <si>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</si>
  <si>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</si>
  <si>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</si>
  <si>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</si>
  <si>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</si>
  <si>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</si>
  <si>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</si>
  <si>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</si>
  <si>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</si>
  <si>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</si>
  <si>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</si>
  <si>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</si>
  <si>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</si>
  <si>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</si>
  <si>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</si>
  <si>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</si>
  <si>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</si>
  <si>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</si>
  <si>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</si>
  <si>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</si>
  <si>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</si>
  <si>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</si>
  <si>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</si>
  <si>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</si>
  <si>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</si>
  <si>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</si>
  <si>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</si>
  <si>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</si>
  <si>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</si>
  <si>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</si>
  <si>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</si>
  <si>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</si>
  <si>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</si>
  <si>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</si>
  <si>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</si>
  <si>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</si>
  <si>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</si>
  <si>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</si>
  <si>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</si>
  <si>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</si>
  <si>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</si>
  <si>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</si>
  <si>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</si>
  <si>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</si>
  <si>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</si>
  <si>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</si>
  <si>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</si>
  <si>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</si>
  <si>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</si>
  <si>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</si>
  <si>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</si>
  <si>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</si>
  <si>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</si>
  <si>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</si>
  <si>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</si>
  <si>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</si>
  <si>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</si>
  <si>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</si>
  <si>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</si>
  <si>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</si>
  <si>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</si>
  <si>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</si>
  <si>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</si>
  <si>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</si>
  <si>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</si>
  <si>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</si>
  <si>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</si>
  <si>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</si>
  <si>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</si>
  <si>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</si>
  <si>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</si>
  <si>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</si>
  <si>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</si>
  <si>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</si>
  <si>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</si>
  <si>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</si>
  <si>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</si>
  <si>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</si>
  <si>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</si>
  <si>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</si>
  <si>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</si>
  <si>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</si>
  <si>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</si>
  <si>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</si>
  <si>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</si>
  <si>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</si>
  <si>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</si>
  <si>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</si>
  <si>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</si>
  <si>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</si>
  <si>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</si>
  <si>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</si>
  <si>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</si>
  <si>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</si>
  <si>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</si>
  <si>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</si>
  <si>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</si>
  <si>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</si>
  <si>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</si>
  <si>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</si>
  <si>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</si>
  <si>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</si>
  <si>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</si>
  <si>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</si>
  <si>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</si>
  <si>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</si>
  <si>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</si>
  <si>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</si>
  <si>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</si>
  <si>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</si>
  <si>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</si>
  <si>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</si>
  <si>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</si>
  <si>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</si>
  <si>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</si>
  <si>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</si>
  <si>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</si>
  <si>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</si>
  <si>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</si>
  <si>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</si>
  <si>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</si>
  <si>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</si>
  <si>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</si>
  <si>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</si>
  <si>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</si>
  <si>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</si>
  <si>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</si>
  <si>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</si>
  <si>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</si>
  <si>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</si>
  <si>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</si>
  <si>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</si>
  <si>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</si>
  <si>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</si>
  <si>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</si>
  <si>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</si>
  <si>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</si>
  <si>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</si>
  <si>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</si>
  <si>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</si>
  <si>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</si>
  <si>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</si>
  <si>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</si>
  <si>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</si>
  <si>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</si>
  <si>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</si>
  <si>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</si>
  <si>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</si>
  <si>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</si>
  <si>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</si>
  <si>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</si>
  <si>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</si>
  <si>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</si>
  <si>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</si>
  <si>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</si>
  <si>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</si>
  <si>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</si>
  <si>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</si>
  <si>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</si>
  <si>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</si>
  <si>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</si>
  <si>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</si>
  <si>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</si>
  <si>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</si>
  <si>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</si>
  <si>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</si>
  <si>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</si>
  <si>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</si>
  <si>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</si>
  <si>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</si>
  <si>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</si>
  <si>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</si>
  <si>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</si>
  <si>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</si>
  <si>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</si>
  <si>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</si>
  <si>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</si>
  <si>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</si>
  <si>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</si>
  <si>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</si>
  <si>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</si>
  <si>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</si>
  <si>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</si>
  <si>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</si>
  <si>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</si>
  <si>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</si>
  <si>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</si>
  <si>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</si>
  <si>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</si>
  <si>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</si>
  <si>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</si>
  <si>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</si>
  <si>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</si>
  <si>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</si>
  <si>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</si>
  <si>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</si>
  <si>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</si>
  <si>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</si>
  <si>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</si>
  <si>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</si>
  <si>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</si>
  <si>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</si>
  <si>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</si>
  <si>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</si>
  <si>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</si>
  <si>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</si>
  <si>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</si>
  <si>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</si>
  <si>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</si>
  <si>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</si>
  <si>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</si>
  <si>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</si>
  <si>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</si>
  <si>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</si>
  <si>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</si>
  <si>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</si>
  <si>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</si>
  <si>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</si>
  <si>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</si>
  <si>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</si>
  <si>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</si>
  <si>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</si>
  <si>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</si>
  <si>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</si>
  <si>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</si>
  <si>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</si>
  <si>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</si>
  <si>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</si>
  <si>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</si>
  <si>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</si>
  <si>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</si>
  <si>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</si>
  <si>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</si>
  <si>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</si>
  <si>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</si>
  <si>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</si>
  <si>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</si>
  <si>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</si>
  <si>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</si>
  <si>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</si>
  <si>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</si>
  <si>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</si>
  <si>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</si>
  <si>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</si>
  <si>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</si>
  <si>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</si>
  <si>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</si>
  <si>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</si>
  <si>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</si>
  <si>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</si>
  <si>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</si>
  <si>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</si>
  <si>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</si>
  <si>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</si>
  <si>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</si>
  <si>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</si>
  <si>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</si>
  <si>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</si>
  <si>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</si>
  <si>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</si>
  <si>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</si>
  <si>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</si>
  <si>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</si>
  <si>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</si>
  <si>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</si>
  <si>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</si>
  <si>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</si>
  <si>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</si>
  <si>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</si>
  <si>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</si>
  <si>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</si>
  <si>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</si>
  <si>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</si>
  <si>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</si>
  <si>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</si>
  <si>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</si>
  <si>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</si>
  <si>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</si>
  <si>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</si>
  <si>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</si>
  <si>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</si>
  <si>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</si>
  <si>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</si>
  <si>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</si>
  <si>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</si>
  <si>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</si>
  <si>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</si>
  <si>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</si>
  <si>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</si>
  <si>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</si>
  <si>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</si>
  <si>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</si>
  <si>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</si>
  <si>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</si>
  <si>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</si>
  <si>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</si>
  <si>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</si>
  <si>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</si>
  <si>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</si>
  <si>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</si>
  <si>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</si>
  <si>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</si>
  <si>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</si>
  <si>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</si>
  <si>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</si>
  <si>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</si>
  <si>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</si>
  <si>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</si>
  <si>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</si>
  <si>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</si>
  <si>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</si>
  <si>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</si>
  <si>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</si>
  <si>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</si>
  <si>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</si>
  <si>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</si>
  <si>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</si>
  <si>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</si>
  <si>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</si>
  <si>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</si>
  <si>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</si>
  <si>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</si>
  <si>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</si>
  <si>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</si>
  <si>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</si>
  <si>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</si>
  <si>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</si>
  <si>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</si>
  <si>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</si>
  <si>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</si>
  <si>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</si>
  <si>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</si>
  <si>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</si>
  <si>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</si>
  <si>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</si>
  <si>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</si>
  <si>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</si>
  <si>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</si>
  <si>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</si>
  <si>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</si>
  <si>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</si>
  <si>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</si>
  <si>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</si>
  <si>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</si>
  <si>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</si>
  <si>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</si>
  <si>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</si>
  <si>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</si>
  <si>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</si>
  <si>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</si>
  <si>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</si>
  <si>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</si>
  <si>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</si>
  <si>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</si>
  <si>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</si>
  <si>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</si>
  <si>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</si>
  <si>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</si>
  <si>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</si>
  <si>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</si>
  <si>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</si>
  <si>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</si>
  <si>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</si>
  <si>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</si>
  <si>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</si>
  <si>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</si>
  <si>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</si>
  <si>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</si>
  <si>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</si>
  <si>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</si>
  <si>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</si>
  <si>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</si>
  <si>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</si>
  <si>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</si>
  <si>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</si>
  <si>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</si>
  <si>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</si>
  <si>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</si>
  <si>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</si>
  <si>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</si>
  <si>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</si>
  <si>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</si>
  <si>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</si>
  <si>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</si>
  <si>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</si>
  <si>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</si>
  <si>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</si>
  <si>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</si>
  <si>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</si>
  <si>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</si>
  <si>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</si>
  <si>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</si>
  <si>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</si>
  <si>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</si>
  <si>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</si>
  <si>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</si>
  <si>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</si>
  <si>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</si>
  <si>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</si>
  <si>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</si>
  <si>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</si>
  <si>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</si>
  <si>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</si>
  <si>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</si>
  <si>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</si>
  <si>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</si>
  <si>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</si>
  <si>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</si>
  <si>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</si>
  <si>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</si>
  <si>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</si>
  <si>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</si>
  <si>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</si>
  <si>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</si>
  <si>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</si>
  <si>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</si>
  <si>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</si>
  <si>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</si>
  <si>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</si>
  <si>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</si>
  <si>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</si>
  <si>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</si>
  <si>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</si>
  <si>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</si>
  <si>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</si>
  <si>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</si>
  <si>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</si>
  <si>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</si>
  <si>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</si>
  <si>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</si>
  <si>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</si>
  <si>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</si>
  <si>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</si>
  <si>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</si>
  <si>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</si>
  <si>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</si>
  <si>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</si>
  <si>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</si>
  <si>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</si>
  <si>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</si>
  <si>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</si>
  <si>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</si>
  <si>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</si>
  <si>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</si>
  <si>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</si>
  <si>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</si>
  <si>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</si>
  <si>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</si>
  <si>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</si>
  <si>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</si>
  <si>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</si>
  <si>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</si>
  <si>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</si>
  <si>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</si>
  <si>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</si>
  <si>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</si>
  <si>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</si>
  <si>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</si>
  <si>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</si>
  <si>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</si>
  <si>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</si>
  <si>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</si>
  <si>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</si>
  <si>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</si>
  <si>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</si>
  <si>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</si>
  <si>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</si>
  <si>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</si>
  <si>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</si>
  <si>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</si>
  <si>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</si>
  <si>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</si>
  <si>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</si>
  <si>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</si>
  <si>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</si>
  <si>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</si>
  <si>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</si>
  <si>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</si>
  <si>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</si>
  <si>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</si>
  <si>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</si>
  <si>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</si>
  <si>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</si>
  <si>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</si>
  <si>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</si>
  <si>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</si>
  <si>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</si>
  <si>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</si>
  <si>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</si>
  <si>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</si>
  <si>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</si>
  <si>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</si>
  <si>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</si>
  <si>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</si>
  <si>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</si>
  <si>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</si>
  <si>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</si>
  <si>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</si>
  <si>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</si>
  <si>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</si>
  <si>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</si>
  <si>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</si>
  <si>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</si>
  <si>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</si>
  <si>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</si>
  <si>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</si>
  <si>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</si>
  <si>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</si>
  <si>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</si>
  <si>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</si>
  <si>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</si>
  <si>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</si>
  <si>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</si>
  <si>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</si>
  <si>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</si>
  <si>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</si>
  <si>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</si>
  <si>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</si>
  <si>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</si>
  <si>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</si>
  <si>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</si>
  <si>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</si>
  <si>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</si>
  <si>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</si>
  <si>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</si>
  <si>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</si>
  <si>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</si>
  <si>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</si>
  <si>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</si>
  <si>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</si>
  <si>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</si>
  <si>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</si>
  <si>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</si>
  <si>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</si>
  <si>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</si>
  <si>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</si>
  <si>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</si>
  <si>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</si>
  <si>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</si>
  <si>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</si>
  <si>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</si>
  <si>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</si>
  <si>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</si>
  <si>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</si>
  <si>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</si>
  <si>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</si>
  <si>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</si>
  <si>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</si>
  <si>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</si>
  <si>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</si>
  <si>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</si>
  <si>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</si>
  <si>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</si>
  <si>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</si>
  <si>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</si>
  <si>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</si>
  <si>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</si>
  <si>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</si>
  <si>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</si>
  <si>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</si>
  <si>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</si>
  <si>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</si>
  <si>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</si>
  <si>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</si>
  <si>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</si>
  <si>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</si>
  <si>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</si>
  <si>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</si>
  <si>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</si>
  <si>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</si>
  <si>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</si>
  <si>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</si>
  <si>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</si>
  <si>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</si>
  <si>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</si>
  <si>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</si>
  <si>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</si>
  <si>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</si>
  <si>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</si>
  <si>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</si>
  <si>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</si>
  <si>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</si>
  <si>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</si>
  <si>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</si>
  <si>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</si>
  <si>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</si>
  <si>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</si>
  <si>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</si>
  <si>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</si>
  <si>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</si>
  <si>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</si>
  <si>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</si>
  <si>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</si>
  <si>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</si>
  <si>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</si>
  <si>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</si>
  <si>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</si>
  <si>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</si>
  <si>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</si>
  <si>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</si>
  <si>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</si>
  <si>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</si>
  <si>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</si>
  <si>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</si>
  <si>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</si>
  <si>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</si>
  <si>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</si>
  <si>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</si>
  <si>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</si>
  <si>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</si>
  <si>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</si>
  <si>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</si>
  <si>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</si>
  <si>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</si>
  <si>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</si>
  <si>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</si>
  <si>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</si>
  <si>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</si>
  <si>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</si>
  <si>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</si>
  <si>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</si>
  <si>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</si>
  <si>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</si>
  <si>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</si>
  <si>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</si>
  <si>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</si>
  <si>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</si>
  <si>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</si>
  <si>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</si>
  <si>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</si>
  <si>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</si>
  <si>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</si>
  <si>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</si>
  <si>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</si>
  <si>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</si>
  <si>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</si>
  <si>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</si>
  <si>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</si>
  <si>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</si>
  <si>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</si>
  <si>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</si>
  <si>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</si>
  <si>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</si>
  <si>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</si>
  <si>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</si>
  <si>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</si>
  <si>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</si>
  <si>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</si>
  <si>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</si>
  <si>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</si>
  <si>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</si>
  <si>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</si>
  <si>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</si>
  <si>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</si>
  <si>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</si>
  <si>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</si>
  <si>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</si>
  <si>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</si>
  <si>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</si>
  <si>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</si>
  <si>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</si>
  <si>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</si>
  <si>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</si>
  <si>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</si>
  <si>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</si>
  <si>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</si>
  <si>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</si>
  <si>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</si>
  <si>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</si>
  <si>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</si>
  <si>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</si>
  <si>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</si>
  <si>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</si>
  <si>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</si>
  <si>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</si>
  <si>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</si>
  <si>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</si>
  <si>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</si>
  <si>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</si>
  <si>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</si>
  <si>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</si>
  <si>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</si>
  <si>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</si>
  <si>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</si>
  <si>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</si>
  <si>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</si>
  <si>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</si>
  <si>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</si>
  <si>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</si>
  <si>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</si>
  <si>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</si>
  <si>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</si>
  <si>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</si>
  <si>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</si>
  <si>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</si>
  <si>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</si>
  <si>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</si>
  <si>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</si>
  <si>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</si>
  <si>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</si>
  <si>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</si>
  <si>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</si>
  <si>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</si>
  <si>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</si>
  <si>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</si>
  <si>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</si>
  <si>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</si>
  <si>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</si>
  <si>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</si>
  <si>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</si>
  <si>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</si>
  <si>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</si>
  <si>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</si>
  <si>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</si>
  <si>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</si>
  <si>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</si>
  <si>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</si>
  <si>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</si>
  <si>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</si>
  <si>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</si>
  <si>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</si>
  <si>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</si>
  <si>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</si>
  <si>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</si>
  <si>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</si>
  <si>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</si>
  <si>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</si>
  <si>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</si>
  <si>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</si>
  <si>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</si>
  <si>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</si>
  <si>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</si>
  <si>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</si>
  <si>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</si>
  <si>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</si>
  <si>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</si>
  <si>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</si>
  <si>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</si>
  <si>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</si>
  <si>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</si>
  <si>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</si>
  <si>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</si>
  <si>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</si>
  <si>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</si>
  <si>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</si>
  <si>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</si>
  <si>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</si>
  <si>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</si>
  <si>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</si>
  <si>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</si>
  <si>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</si>
  <si>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</si>
  <si>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</si>
  <si>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</si>
  <si>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</si>
  <si>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</si>
  <si>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</si>
  <si>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</si>
  <si>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</si>
  <si>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</si>
  <si>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</si>
  <si>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</si>
  <si>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</si>
  <si>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</si>
  <si>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</si>
  <si>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</si>
  <si>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</si>
  <si>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</si>
  <si>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</si>
  <si>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</si>
  <si>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</si>
  <si>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</si>
  <si>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</si>
  <si>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</si>
  <si>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</si>
  <si>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</si>
  <si>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</si>
  <si>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</si>
  <si>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</si>
  <si>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</si>
  <si>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</si>
  <si>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</si>
  <si>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</si>
  <si>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</si>
  <si>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</si>
  <si>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</si>
  <si>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</si>
  <si>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</si>
  <si>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</si>
  <si>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</si>
  <si>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</si>
  <si>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</si>
  <si>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</si>
  <si>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</si>
  <si>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</si>
  <si>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</si>
  <si>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</si>
  <si>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</si>
  <si>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</si>
  <si>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</si>
  <si>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</si>
  <si>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</si>
  <si>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</si>
  <si>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</si>
  <si>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</si>
  <si>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</si>
  <si>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</si>
  <si>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</si>
  <si>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</si>
  <si>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</si>
  <si>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</si>
  <si>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</si>
  <si>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</si>
  <si>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</si>
  <si>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</si>
  <si>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</si>
  <si>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</si>
  <si>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</si>
  <si>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</si>
  <si>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</si>
  <si>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</si>
  <si>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</si>
  <si>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</si>
  <si>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</si>
  <si>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</si>
  <si>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</si>
  <si>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</si>
  <si>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</si>
  <si>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</si>
  <si>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</si>
  <si>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</si>
  <si>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</si>
  <si>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</si>
  <si>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</si>
  <si>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</si>
  <si>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</si>
  <si>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</si>
  <si>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</si>
  <si>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</si>
  <si>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</si>
  <si>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</si>
  <si>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</si>
  <si>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</si>
  <si>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</si>
  <si>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</si>
  <si>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</si>
  <si>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</si>
  <si>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</si>
  <si>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</si>
  <si>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</si>
  <si>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</si>
  <si>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</si>
  <si>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</si>
  <si>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</si>
  <si>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</si>
  <si>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</si>
  <si>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</si>
  <si>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</si>
  <si>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</si>
  <si>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</si>
  <si>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</si>
  <si>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</si>
  <si>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</si>
  <si>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</si>
  <si>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</si>
  <si>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</si>
  <si>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</si>
  <si>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</si>
  <si>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</si>
  <si>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</si>
  <si>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</si>
  <si>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</si>
  <si>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</si>
  <si>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</si>
  <si>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</si>
  <si>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</si>
  <si>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</si>
  <si>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</si>
  <si>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</si>
  <si>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</si>
  <si>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</si>
  <si>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</si>
  <si>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</si>
  <si>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</si>
  <si>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</si>
  <si>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</si>
  <si>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</si>
  <si>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</si>
  <si>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</si>
  <si>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</si>
  <si>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</si>
  <si>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</si>
  <si>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</si>
  <si>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</si>
  <si>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</si>
  <si>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</si>
  <si>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</si>
  <si>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</si>
  <si>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</si>
  <si>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</si>
  <si>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</si>
  <si>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</si>
  <si>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</si>
  <si>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</si>
  <si>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</si>
  <si>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</si>
  <si>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</si>
  <si>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</si>
  <si>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</si>
  <si>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</si>
  <si>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</si>
  <si>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</si>
  <si>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</si>
  <si>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</si>
  <si>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</si>
  <si>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</si>
  <si>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</si>
  <si>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</si>
  <si>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</si>
  <si>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</si>
  <si>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</si>
  <si>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</si>
  <si>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</si>
  <si>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</si>
  <si>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</si>
  <si>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</si>
  <si>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</si>
  <si>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</si>
  <si>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</si>
  <si>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</si>
  <si>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</si>
  <si>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</si>
  <si>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</si>
  <si>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</si>
  <si>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</si>
  <si>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</si>
  <si>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</si>
  <si>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</si>
  <si>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</si>
  <si>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</si>
  <si>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</si>
  <si>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</si>
  <si>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</si>
  <si>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</si>
  <si>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</si>
  <si>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</si>
  <si>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</si>
  <si>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</si>
  <si>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</si>
  <si>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</si>
  <si>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</si>
  <si>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</si>
  <si>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</si>
  <si>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</si>
  <si>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</si>
  <si>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</si>
  <si>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</si>
  <si>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</si>
  <si>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</si>
  <si>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</si>
  <si>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</si>
  <si>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</si>
  <si>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</si>
  <si>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</si>
  <si>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</si>
  <si>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</si>
  <si>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</si>
  <si>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</si>
  <si>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</si>
  <si>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</si>
  <si>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</si>
  <si>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</si>
  <si>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</si>
  <si>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</si>
  <si>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</si>
  <si>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</si>
  <si>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</si>
  <si>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</si>
  <si>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</si>
  <si>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</si>
  <si>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</si>
  <si>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</si>
  <si>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</si>
  <si>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</si>
  <si>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</si>
  <si>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</si>
  <si>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</si>
  <si>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</si>
  <si>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</si>
  <si>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</si>
  <si>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</si>
  <si>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</si>
  <si>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</si>
  <si>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</si>
  <si>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</si>
  <si>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</si>
  <si>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</si>
  <si>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</si>
  <si>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</si>
  <si>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</si>
  <si>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</si>
  <si>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</si>
  <si>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</si>
  <si>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</si>
  <si>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</si>
  <si>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</si>
  <si>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</si>
  <si>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</si>
  <si>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</si>
  <si>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</si>
  <si>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</si>
  <si>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</si>
  <si>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</si>
  <si>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</si>
  <si>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</si>
  <si>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</si>
  <si>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</si>
  <si>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</si>
  <si>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</si>
  <si>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</si>
  <si>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</si>
  <si>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</si>
  <si>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</si>
  <si>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</si>
  <si>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</si>
  <si>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</si>
  <si>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</si>
  <si>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</si>
  <si>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</si>
  <si>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</si>
  <si>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</si>
  <si>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</si>
  <si>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</si>
  <si>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</si>
  <si>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</si>
  <si>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</si>
  <si>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</si>
  <si>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</si>
  <si>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</si>
  <si>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</si>
  <si>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</si>
  <si>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</si>
  <si>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</si>
  <si>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</si>
  <si>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</si>
  <si>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</si>
  <si>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</si>
  <si>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</si>
  <si>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</si>
  <si>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</si>
  <si>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</si>
  <si>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</si>
  <si>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</si>
  <si>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</si>
  <si>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</si>
  <si>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</si>
  <si>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</si>
  <si>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</si>
  <si>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</si>
  <si>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</si>
  <si>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</si>
  <si>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</si>
  <si>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</si>
  <si>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</si>
  <si>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</si>
  <si>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</si>
  <si>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</si>
  <si>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</si>
  <si>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</si>
  <si>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</si>
  <si>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</si>
  <si>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</si>
  <si>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</si>
  <si>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</si>
  <si>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</si>
  <si>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</si>
  <si>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</si>
  <si>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</si>
  <si>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</si>
  <si>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</si>
  <si>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</si>
  <si>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</si>
  <si>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</si>
  <si>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</si>
  <si>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</si>
  <si>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</si>
  <si>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</si>
  <si>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</si>
  <si>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</si>
  <si>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</si>
  <si>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</si>
  <si>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</si>
  <si>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</si>
  <si>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</si>
  <si>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</si>
  <si>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</si>
  <si>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</si>
  <si>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</si>
  <si>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</si>
  <si>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</si>
  <si>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</si>
  <si>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</si>
  <si>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</si>
  <si>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</si>
  <si>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</si>
  <si>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</si>
  <si>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</si>
  <si>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</si>
  <si>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</si>
  <si>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</si>
  <si>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</si>
  <si>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</si>
  <si>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</si>
  <si>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</si>
  <si>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</si>
  <si>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</si>
  <si>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</si>
  <si>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</si>
  <si>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</si>
  <si>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</si>
  <si>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</si>
  <si>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</si>
  <si>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</si>
  <si>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</si>
  <si>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</si>
  <si>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</si>
  <si>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</si>
  <si>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</si>
  <si>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</si>
  <si>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</si>
  <si>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</si>
  <si>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</si>
  <si>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</si>
  <si>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</si>
  <si>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</si>
  <si>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</si>
  <si>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</si>
  <si>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</si>
  <si>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</si>
  <si>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</si>
  <si>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</si>
  <si>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</si>
  <si>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</si>
  <si>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</si>
  <si>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</si>
  <si>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</si>
  <si>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</si>
  <si>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</si>
  <si>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</si>
  <si>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</si>
  <si>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</si>
  <si>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</si>
  <si>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</si>
  <si>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</si>
  <si>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</si>
  <si>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</si>
  <si>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</si>
  <si>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</si>
  <si>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</si>
  <si>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</si>
  <si>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</si>
  <si>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</si>
  <si>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</si>
  <si>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</si>
  <si>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</si>
  <si>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</si>
  <si>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</si>
  <si>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</si>
  <si>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</si>
  <si>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</si>
  <si>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</si>
  <si>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</si>
  <si>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</si>
  <si>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</si>
  <si>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</si>
  <si>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</si>
  <si>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</si>
  <si>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</si>
  <si>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</si>
  <si>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</si>
  <si>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</si>
  <si>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</si>
  <si>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</si>
  <si>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</si>
  <si>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</si>
  <si>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</si>
  <si>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</si>
  <si>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</si>
  <si>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</si>
  <si>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</si>
  <si>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</si>
  <si>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</si>
  <si>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</si>
  <si>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</si>
  <si>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</si>
  <si>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</si>
  <si>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</si>
  <si>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</si>
  <si>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</si>
  <si>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</si>
  <si>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</si>
  <si>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</si>
  <si>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</si>
  <si>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</si>
  <si>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</si>
  <si>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</si>
  <si>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</si>
  <si>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</si>
  <si>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</si>
  <si>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</si>
  <si>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</si>
  <si>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</si>
  <si>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</si>
  <si>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</si>
  <si>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</si>
  <si>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</si>
  <si>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</si>
  <si>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</si>
  <si>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</si>
  <si>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</si>
  <si>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</si>
  <si>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</si>
  <si>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</si>
  <si>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</si>
  <si>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</si>
  <si>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</si>
  <si>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</si>
  <si>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</si>
  <si>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</si>
  <si>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</si>
  <si>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</si>
  <si>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</si>
  <si>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</si>
  <si>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</si>
  <si>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</si>
  <si>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</si>
  <si>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</si>
  <si>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</si>
  <si>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</si>
  <si>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</si>
  <si>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</si>
  <si>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</si>
  <si>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</si>
  <si>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</si>
  <si>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</si>
  <si>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</si>
  <si>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</si>
  <si>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</si>
  <si>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</si>
  <si>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</si>
  <si>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</si>
  <si>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</si>
  <si>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</si>
  <si>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</si>
  <si>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</si>
  <si>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</si>
  <si>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</si>
  <si>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</si>
  <si>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</si>
  <si>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</si>
  <si>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</si>
  <si>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</si>
  <si>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</si>
  <si>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</si>
  <si>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</si>
  <si>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</si>
  <si>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</si>
  <si>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</si>
  <si>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</si>
  <si>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</si>
  <si>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</si>
  <si>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</si>
  <si>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</si>
  <si>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</si>
  <si>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</si>
  <si>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</si>
  <si>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</si>
  <si>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</si>
  <si>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</si>
  <si>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</si>
  <si>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</si>
  <si>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</si>
  <si>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</si>
  <si>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</si>
  <si>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</si>
  <si>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</si>
  <si>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</si>
  <si>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</si>
  <si>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</si>
  <si>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</si>
  <si>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</si>
  <si>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</si>
  <si>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</si>
  <si>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</si>
  <si>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</si>
  <si>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</si>
  <si>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</si>
  <si>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</si>
  <si>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</si>
  <si>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</si>
  <si>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</si>
  <si>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</si>
  <si>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</si>
  <si>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</si>
  <si>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</si>
  <si>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</si>
  <si>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</si>
  <si>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</si>
  <si>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</si>
  <si>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</si>
  <si>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</si>
  <si>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</si>
  <si>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</si>
  <si>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</si>
  <si>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</si>
  <si>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</si>
  <si>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</si>
  <si>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</si>
  <si>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</si>
  <si>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</si>
  <si>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</si>
  <si>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</si>
  <si>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</si>
  <si>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</si>
  <si>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</si>
  <si>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</si>
  <si>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</si>
  <si>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</si>
  <si>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</si>
  <si>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</si>
  <si>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</si>
  <si>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</si>
  <si>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</si>
  <si>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</si>
  <si>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</si>
  <si>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</si>
  <si>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</si>
  <si>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</si>
  <si>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</si>
  <si>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</si>
  <si>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</si>
  <si>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</si>
  <si>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</si>
  <si>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</si>
  <si>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</si>
  <si>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</si>
  <si>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</si>
  <si>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</si>
  <si>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</si>
  <si>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</si>
  <si>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</si>
  <si>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</si>
  <si>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</si>
  <si>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</si>
  <si>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</si>
  <si>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</si>
  <si>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</si>
  <si>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</si>
  <si>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</si>
  <si>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</si>
  <si>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</si>
  <si>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</si>
  <si>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</si>
  <si>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</si>
  <si>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</si>
  <si>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</si>
  <si>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</si>
  <si>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</si>
  <si>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</si>
  <si>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</si>
  <si>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</si>
  <si>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</si>
  <si>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</si>
  <si>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</si>
  <si>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</si>
  <si>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</si>
  <si>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</si>
  <si>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</si>
  <si>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</si>
  <si>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</si>
  <si>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</si>
  <si>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</si>
  <si>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</si>
  <si>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</si>
  <si>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</si>
  <si>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</si>
  <si>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</si>
  <si>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</si>
  <si>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</si>
  <si>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</si>
  <si>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</si>
  <si>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</si>
  <si>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</si>
  <si>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</si>
  <si>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</si>
  <si>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</si>
  <si>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</si>
  <si>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</si>
  <si>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</si>
  <si>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</si>
  <si>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</si>
  <si>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</si>
  <si>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</si>
  <si>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</si>
  <si>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</si>
  <si>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</si>
  <si>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</si>
  <si>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</si>
  <si>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</si>
  <si>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</si>
  <si>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</si>
  <si>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</si>
  <si>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</si>
  <si>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</si>
  <si>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</si>
  <si>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</si>
  <si>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</si>
  <si>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</si>
  <si>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</si>
  <si>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</si>
  <si>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</si>
  <si>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</si>
  <si>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</si>
  <si>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</si>
  <si>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</si>
  <si>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</si>
  <si>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</si>
  <si>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</si>
  <si>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</si>
  <si>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</si>
  <si>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</si>
  <si>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</si>
  <si>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</si>
  <si>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</si>
  <si>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</si>
  <si>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</si>
  <si>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</si>
  <si>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</si>
  <si>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</si>
  <si>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</si>
  <si>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</si>
  <si>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</si>
  <si>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</si>
  <si>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</si>
  <si>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</si>
  <si>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</si>
  <si>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</si>
  <si>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</si>
  <si>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</si>
  <si>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</si>
  <si>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</si>
  <si>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</si>
  <si>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</si>
  <si>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</si>
  <si>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</si>
  <si>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</si>
  <si>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</si>
  <si>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</si>
  <si>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</si>
  <si>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</si>
  <si>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</si>
  <si>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</si>
  <si>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</si>
  <si>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</si>
  <si>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</si>
  <si>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</si>
  <si>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</si>
  <si>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</si>
  <si>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</si>
  <si>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</si>
  <si>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</si>
  <si>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</si>
  <si>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</si>
  <si>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</si>
  <si>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</si>
  <si>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</si>
  <si>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</si>
  <si>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</si>
  <si>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</si>
  <si>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</si>
  <si>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</si>
  <si>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</si>
  <si>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</si>
  <si>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</si>
  <si>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</si>
  <si>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</si>
  <si>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</si>
  <si>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</si>
  <si>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</si>
  <si>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</si>
  <si>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</si>
  <si>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</si>
  <si>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</si>
  <si>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</si>
  <si>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</si>
  <si>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</si>
  <si>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</si>
  <si>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</si>
  <si>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</si>
  <si>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</si>
  <si>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</si>
  <si>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</si>
  <si>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</si>
  <si>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</si>
  <si>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</si>
  <si>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</si>
  <si>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</si>
  <si>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</si>
  <si>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</si>
  <si>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</si>
  <si>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</si>
  <si>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</si>
  <si>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</si>
  <si>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</si>
  <si>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</si>
  <si>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</si>
  <si>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</si>
  <si>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</si>
  <si>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</si>
  <si>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</si>
  <si>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</si>
  <si>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</si>
  <si>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</si>
  <si>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</si>
  <si>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</si>
  <si>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</si>
  <si>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</si>
  <si>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</si>
  <si>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</si>
  <si>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</si>
  <si>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</si>
  <si>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</si>
  <si>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</si>
  <si>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</si>
  <si>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</si>
  <si>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</si>
  <si>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</si>
  <si>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</si>
  <si>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</si>
  <si>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</si>
  <si>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</si>
  <si>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</si>
  <si>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</si>
  <si>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</si>
  <si>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</si>
  <si>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</si>
  <si>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</si>
  <si>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</si>
  <si>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</si>
  <si>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</si>
  <si>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</si>
  <si>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</si>
  <si>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</si>
  <si>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</si>
  <si>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</si>
  <si>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</si>
  <si>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</si>
  <si>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</si>
  <si>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</si>
  <si>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</si>
  <si>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</si>
  <si>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</si>
  <si>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</si>
  <si>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</si>
  <si>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</si>
  <si>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</si>
  <si>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</si>
  <si>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</si>
  <si>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</si>
  <si>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</si>
  <si>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</si>
  <si>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</si>
  <si>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</si>
  <si>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</si>
  <si>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</si>
  <si>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</si>
  <si>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</si>
  <si>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</si>
  <si>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</si>
  <si>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</si>
  <si>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</si>
  <si>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</si>
  <si>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</si>
  <si>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</si>
  <si>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</si>
  <si>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</si>
  <si>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</si>
  <si>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</si>
  <si>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</si>
  <si>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</si>
  <si>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</si>
  <si>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</si>
  <si>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</si>
  <si>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</si>
  <si>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</si>
  <si>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</si>
  <si>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</si>
  <si>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</si>
  <si>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</si>
  <si>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</si>
  <si>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</si>
  <si>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</si>
  <si>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</si>
  <si>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</si>
  <si>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</si>
  <si>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</si>
  <si>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</si>
  <si>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</si>
  <si>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</si>
  <si>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</si>
  <si>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</si>
  <si>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</si>
  <si>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</si>
  <si>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</si>
  <si>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</si>
  <si>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</si>
  <si>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</si>
  <si>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</si>
  <si>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</si>
  <si>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</si>
  <si>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</si>
  <si>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</si>
  <si>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</si>
  <si>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</si>
  <si>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</si>
  <si>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</si>
  <si>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</si>
  <si>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</si>
  <si>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</si>
  <si>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</si>
  <si>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</si>
  <si>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</si>
  <si>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</si>
  <si>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</si>
  <si>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</si>
  <si>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</si>
  <si>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</si>
  <si>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</si>
  <si>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</si>
  <si>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</si>
  <si>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</si>
  <si>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</si>
  <si>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</si>
  <si>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</si>
  <si>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</si>
  <si>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</si>
  <si>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</si>
  <si>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</si>
  <si>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</si>
  <si>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</si>
  <si>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</si>
  <si>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</si>
  <si>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</si>
  <si>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</si>
  <si>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</si>
  <si>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</si>
  <si>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</si>
  <si>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</si>
  <si>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</si>
  <si>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</si>
  <si>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</si>
  <si>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</si>
  <si>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</si>
  <si>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</si>
  <si>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</si>
  <si>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</si>
  <si>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</si>
  <si>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</si>
  <si>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</si>
  <si>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</si>
  <si>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</si>
  <si>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</si>
  <si>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</si>
  <si>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</si>
  <si>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</si>
  <si>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</si>
  <si>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</si>
  <si>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</si>
  <si>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</si>
  <si>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</si>
  <si>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</si>
  <si>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</si>
  <si>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</si>
  <si>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</si>
  <si>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</si>
  <si>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</si>
  <si>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</si>
  <si>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</si>
  <si>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</si>
  <si>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</si>
  <si>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</si>
  <si>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</si>
  <si>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</si>
  <si>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</si>
  <si>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</si>
  <si>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</si>
  <si>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</si>
  <si>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</si>
  <si>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</si>
  <si>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</si>
  <si>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</si>
  <si>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</si>
  <si>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</si>
  <si>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</si>
  <si>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</si>
  <si>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</si>
  <si>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</si>
  <si>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</si>
  <si>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</si>
  <si>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</si>
  <si>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</si>
  <si>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</si>
  <si>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</si>
  <si>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</si>
  <si>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</si>
  <si>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</si>
  <si>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</si>
  <si>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</si>
  <si>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</si>
  <si>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</si>
  <si>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</si>
  <si>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</si>
  <si>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</si>
  <si>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</si>
  <si>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</si>
  <si>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</si>
  <si>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</si>
  <si>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</si>
  <si>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</si>
  <si>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</si>
  <si>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</si>
  <si>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</si>
  <si>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</si>
  <si>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</si>
  <si>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</si>
  <si>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</si>
  <si>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</si>
  <si>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</si>
  <si>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</si>
  <si>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</si>
  <si>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</si>
  <si>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</si>
  <si>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</si>
  <si>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</si>
  <si>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</si>
  <si>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</si>
  <si>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</si>
  <si>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</si>
  <si>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</si>
  <si>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</si>
  <si>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</si>
  <si>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</si>
  <si>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</si>
  <si>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</si>
  <si>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</si>
  <si>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</si>
  <si>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</si>
  <si>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</si>
  <si>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</si>
  <si>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</si>
  <si>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</si>
  <si>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</si>
  <si>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</si>
  <si>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</si>
  <si>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</si>
  <si>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</si>
  <si>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</si>
  <si>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</si>
  <si>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</si>
  <si>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</si>
  <si>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</si>
  <si>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</si>
  <si>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</si>
  <si>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</si>
  <si>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</si>
  <si>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</si>
  <si>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</si>
  <si>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</si>
  <si>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</si>
  <si>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</si>
  <si>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</si>
  <si>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</si>
  <si>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</si>
  <si>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</si>
  <si>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</si>
  <si>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</si>
  <si>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</si>
  <si>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</si>
  <si>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</si>
  <si>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</si>
  <si>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</si>
  <si>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</si>
  <si>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</si>
  <si>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</si>
  <si>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</si>
  <si>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</si>
  <si>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</si>
  <si>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</si>
  <si>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</si>
  <si>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</si>
  <si>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</si>
  <si>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</si>
  <si>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</si>
  <si>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</si>
  <si>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</si>
  <si>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</si>
  <si>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</si>
  <si>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</si>
  <si>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</si>
  <si>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</si>
  <si>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</si>
  <si>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</si>
  <si>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</si>
  <si>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</si>
  <si>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</si>
  <si>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</si>
  <si>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</si>
  <si>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</si>
  <si>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</si>
  <si>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</si>
  <si>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</si>
  <si>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</si>
  <si>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</si>
  <si>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</si>
  <si>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</si>
  <si>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</si>
  <si>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</si>
  <si>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</si>
  <si>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</si>
  <si>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</si>
  <si>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</si>
  <si>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</si>
  <si>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</si>
  <si>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</si>
  <si>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</si>
  <si>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</si>
  <si>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</si>
  <si>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</si>
  <si>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</si>
  <si>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</si>
  <si>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</si>
  <si>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</si>
  <si>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</si>
  <si>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</si>
  <si>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</si>
  <si>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</si>
  <si>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</si>
  <si>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</si>
  <si>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</si>
  <si>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</si>
  <si>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</si>
  <si>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</si>
  <si>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</si>
  <si>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</si>
  <si>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</si>
  <si>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</si>
  <si>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</si>
  <si>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</si>
  <si>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</si>
  <si>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</si>
  <si>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</si>
  <si>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</si>
  <si>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</si>
  <si>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</si>
  <si>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</si>
  <si>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</si>
  <si>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</si>
  <si>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</si>
  <si>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</si>
  <si>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</si>
  <si>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</si>
  <si>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</si>
  <si>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</si>
  <si>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</si>
  <si>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</si>
  <si>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</si>
  <si>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</si>
  <si>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</si>
  <si>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</si>
  <si>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</si>
  <si>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</si>
  <si>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</si>
  <si>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</si>
  <si>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</si>
  <si>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</si>
  <si>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</si>
  <si>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</si>
  <si>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</si>
  <si>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</si>
  <si>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</si>
  <si>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</si>
  <si>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</si>
  <si>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</si>
  <si>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</si>
  <si>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</si>
  <si>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</si>
  <si>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</si>
  <si>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</si>
  <si>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</si>
  <si>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</si>
  <si>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</si>
  <si>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</si>
  <si>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</si>
  <si>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</si>
  <si>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</si>
  <si>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</si>
  <si>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</si>
  <si>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</si>
  <si>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</si>
  <si>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</si>
  <si>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</si>
  <si>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</si>
  <si>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</si>
  <si>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</si>
  <si>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</si>
  <si>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</si>
  <si>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</si>
  <si>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</si>
  <si>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</si>
  <si>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</si>
  <si>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</si>
  <si>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</si>
  <si>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</si>
  <si>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</si>
  <si>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</si>
  <si>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</si>
  <si>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</si>
  <si>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</si>
  <si>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</si>
  <si>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</si>
  <si>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</si>
  <si>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</si>
  <si>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</si>
  <si>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</si>
  <si>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</si>
  <si>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</si>
  <si>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</si>
  <si>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</si>
  <si>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</si>
  <si>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</si>
  <si>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</si>
  <si>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</si>
  <si>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</si>
  <si>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</si>
  <si>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</si>
  <si>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</si>
  <si>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</si>
  <si>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</si>
  <si>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</si>
  <si>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</si>
  <si>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</si>
  <si>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</si>
  <si>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</si>
  <si>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</si>
  <si>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</si>
  <si>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</si>
  <si>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</si>
  <si>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</si>
  <si>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</si>
  <si>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</si>
  <si>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</si>
  <si>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</si>
  <si>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</si>
  <si>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</si>
  <si>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</si>
  <si>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</si>
  <si>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</si>
  <si>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</si>
  <si>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</si>
  <si>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</si>
  <si>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</si>
  <si>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</si>
  <si>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</si>
  <si>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</si>
  <si>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</si>
  <si>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</si>
  <si>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</si>
  <si>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</si>
  <si>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</si>
  <si>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</si>
  <si>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</si>
  <si>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</si>
  <si>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</si>
  <si>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</si>
  <si>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</si>
  <si>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</si>
  <si>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</si>
  <si>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</si>
  <si>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</si>
  <si>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</si>
  <si>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</si>
  <si>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</si>
  <si>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</si>
  <si>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</si>
  <si>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</si>
  <si>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</si>
  <si>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</si>
  <si>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</si>
  <si>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</si>
  <si>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</si>
  <si>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</si>
  <si>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</si>
  <si>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</si>
  <si>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</si>
  <si>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</si>
  <si>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</si>
  <si>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</si>
  <si>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</si>
  <si>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</si>
  <si>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</si>
  <si>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</si>
  <si>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</si>
  <si>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</si>
  <si>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</si>
  <si>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</si>
  <si>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</si>
  <si>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</si>
  <si>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</si>
  <si>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</si>
  <si>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</si>
  <si>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</si>
  <si>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</si>
  <si>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</si>
  <si>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</si>
  <si>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</si>
  <si>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</si>
  <si>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</si>
  <si>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</si>
  <si>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</si>
  <si>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</si>
  <si>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</si>
  <si>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</si>
  <si>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</si>
  <si>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</si>
  <si>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</si>
  <si>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</si>
  <si>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</si>
  <si>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</si>
  <si>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</si>
  <si>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</si>
  <si>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</si>
  <si>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</si>
  <si>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</si>
  <si>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</si>
  <si>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</si>
  <si>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</si>
  <si>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</si>
  <si>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</si>
  <si>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</si>
  <si>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</si>
  <si>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</si>
  <si>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</si>
  <si>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</si>
  <si>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</si>
  <si>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</si>
  <si>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</si>
  <si>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</si>
  <si>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</si>
  <si>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</si>
  <si>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</si>
  <si>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</si>
  <si>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</si>
  <si>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</si>
  <si>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</si>
  <si>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</si>
  <si>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</si>
  <si>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</si>
  <si>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</si>
  <si>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</si>
  <si>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</si>
  <si>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</si>
  <si>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</si>
  <si>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</si>
  <si>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</si>
  <si>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</si>
  <si>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</si>
  <si>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</si>
  <si>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</si>
  <si>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</si>
  <si>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</si>
  <si>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</si>
  <si>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</si>
  <si>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</si>
  <si>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</si>
  <si>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</si>
  <si>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</si>
  <si>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</si>
  <si>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</si>
  <si>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</si>
  <si>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</si>
  <si>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</si>
  <si>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</si>
  <si>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</si>
  <si>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</si>
  <si>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</si>
  <si>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</si>
  <si>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</si>
  <si>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</si>
  <si>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</si>
  <si>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</si>
  <si>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</si>
  <si>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</si>
  <si>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</si>
  <si>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</si>
  <si>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</si>
  <si>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</si>
  <si>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</si>
  <si>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</si>
  <si>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</si>
  <si>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</si>
  <si>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</si>
  <si>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</si>
  <si>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</si>
  <si>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</si>
  <si>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</si>
  <si>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</si>
  <si>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</si>
  <si>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</si>
  <si>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</si>
  <si>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</si>
  <si>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</si>
  <si>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</si>
  <si>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</si>
  <si>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</si>
  <si>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</si>
  <si>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</si>
  <si>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</si>
  <si>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</si>
  <si>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</si>
  <si>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</si>
  <si>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</si>
  <si>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</si>
  <si>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</si>
  <si>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</si>
  <si>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</si>
  <si>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</si>
  <si>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</si>
  <si>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</si>
  <si>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</si>
  <si>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</si>
  <si>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</si>
  <si>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</si>
  <si>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</si>
  <si>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</si>
  <si>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</si>
  <si>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</si>
  <si>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</si>
  <si>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</si>
  <si>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</si>
  <si>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</si>
  <si>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</si>
  <si>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</si>
  <si>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</si>
  <si>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</si>
  <si>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</si>
  <si>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</si>
  <si>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</si>
  <si>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</si>
  <si>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</si>
  <si>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</si>
  <si>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</si>
  <si>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</si>
  <si>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</si>
  <si>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</si>
  <si>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</si>
  <si>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</si>
  <si>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</si>
  <si>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</si>
  <si>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</si>
  <si>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</si>
  <si>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</si>
  <si>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</si>
  <si>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</si>
  <si>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</si>
  <si>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</si>
  <si>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</si>
  <si>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</si>
  <si>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</si>
  <si>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</si>
  <si>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</si>
  <si>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</si>
  <si>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</si>
  <si>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</si>
  <si>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</si>
  <si>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</si>
  <si>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</si>
  <si>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</si>
  <si>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</si>
  <si>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</si>
  <si>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</si>
  <si>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</si>
  <si>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</si>
  <si>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</si>
  <si>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</si>
  <si>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</si>
  <si>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</si>
  <si>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</si>
  <si>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</si>
  <si>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</si>
  <si>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</si>
  <si>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</si>
  <si>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</si>
  <si>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</si>
  <si>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</si>
  <si>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</si>
  <si>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</si>
  <si>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</si>
  <si>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</si>
  <si>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</si>
  <si>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</si>
  <si>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</si>
  <si>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</si>
  <si>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</si>
  <si>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</si>
  <si>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</si>
  <si>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</si>
  <si>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</si>
  <si>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</si>
  <si>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</si>
  <si>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</si>
  <si>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</si>
  <si>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</si>
  <si>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</si>
  <si>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</si>
  <si>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</si>
  <si>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</si>
  <si>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</si>
  <si>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</si>
  <si>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</si>
  <si>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</si>
  <si>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</si>
  <si>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</si>
  <si>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</si>
  <si>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</si>
  <si>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</si>
  <si>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</si>
  <si>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</si>
  <si>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</si>
  <si>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</si>
  <si>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</si>
  <si>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</si>
  <si>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</si>
  <si>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</si>
  <si>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</si>
  <si>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</si>
  <si>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</si>
  <si>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</si>
  <si>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</si>
  <si>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</si>
  <si>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</si>
  <si>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</si>
  <si>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</si>
  <si>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</si>
  <si>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</si>
  <si>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</si>
  <si>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</si>
  <si>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</si>
  <si>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</si>
  <si>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</si>
  <si>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</si>
  <si>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</si>
  <si>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</si>
  <si>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</si>
  <si>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</si>
  <si>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</si>
  <si>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</si>
  <si>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</si>
  <si>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</si>
  <si>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</si>
  <si>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</si>
  <si>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</si>
  <si>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</si>
  <si>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</si>
  <si>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</si>
  <si>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</si>
  <si>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</si>
  <si>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</si>
  <si>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</si>
  <si>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</si>
  <si>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</si>
  <si>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</si>
  <si>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</si>
  <si>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</si>
  <si>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</si>
  <si>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</si>
  <si>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</si>
  <si>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</si>
  <si>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</si>
  <si>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</si>
  <si>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</si>
  <si>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</si>
  <si>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</si>
  <si>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</si>
  <si>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</si>
  <si>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</si>
  <si>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</si>
  <si>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</si>
  <si>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</si>
  <si>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</si>
  <si>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</si>
  <si>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</si>
  <si>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</si>
  <si>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</si>
  <si>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</si>
  <si>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</si>
  <si>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</si>
  <si>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</si>
  <si>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</si>
  <si>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</si>
  <si>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</si>
  <si>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</si>
  <si>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</si>
  <si>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</si>
  <si>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</si>
  <si>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</si>
  <si>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</si>
  <si>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</si>
  <si>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</si>
  <si>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</si>
  <si>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</si>
  <si>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</si>
  <si>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</si>
  <si>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</si>
  <si>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</si>
  <si>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</si>
  <si>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</si>
  <si>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</si>
  <si>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</si>
  <si>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</si>
  <si>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</si>
  <si>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</si>
  <si>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</si>
  <si>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</si>
  <si>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</si>
  <si>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</si>
  <si>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</si>
  <si>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</si>
  <si>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</si>
  <si>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</si>
  <si>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</si>
  <si>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</si>
  <si>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</si>
  <si>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</si>
  <si>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</si>
  <si>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</si>
  <si>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</si>
  <si>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</si>
  <si>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</si>
  <si>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</si>
  <si>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</si>
  <si>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</si>
  <si>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</si>
  <si>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</si>
  <si>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</si>
  <si>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</si>
  <si>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</si>
  <si>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</si>
  <si>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</si>
  <si>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</si>
  <si>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</si>
  <si>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</si>
  <si>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</si>
  <si>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</si>
  <si>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</si>
  <si>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</si>
  <si>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</si>
  <si>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</si>
  <si>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</si>
  <si>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</si>
  <si>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</si>
  <si>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</si>
  <si>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</si>
  <si>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</si>
  <si>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</si>
  <si>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</si>
  <si>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</si>
  <si>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</si>
  <si>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</si>
  <si>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</si>
  <si>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</si>
  <si>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</si>
  <si>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</si>
  <si>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</si>
  <si>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</si>
  <si>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</si>
  <si>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</si>
  <si>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</si>
  <si>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</si>
  <si>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</si>
  <si>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</si>
  <si>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</si>
  <si>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</si>
  <si>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</si>
  <si>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</si>
  <si>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</si>
  <si>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</si>
  <si>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</si>
  <si>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</si>
  <si>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</si>
  <si>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</si>
  <si>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</si>
  <si>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</si>
  <si>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</si>
  <si>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</si>
  <si>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</si>
  <si>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</si>
  <si>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</si>
  <si>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</si>
  <si>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</si>
  <si>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</si>
  <si>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</si>
  <si>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</si>
  <si>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</si>
  <si>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</si>
  <si>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</si>
  <si>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</si>
  <si>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</si>
  <si>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</si>
  <si>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</si>
  <si>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</si>
  <si>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</si>
  <si>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</si>
  <si>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</si>
  <si>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</si>
  <si>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</si>
  <si>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</si>
  <si>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</si>
  <si>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</si>
  <si>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</si>
  <si>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</si>
  <si>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</si>
  <si>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</si>
  <si>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</si>
  <si>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</si>
  <si>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</si>
  <si>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</si>
  <si>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</si>
  <si>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</si>
  <si>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</si>
  <si>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</si>
  <si>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</si>
  <si>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</si>
  <si>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</si>
  <si>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</si>
  <si>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</si>
  <si>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</si>
  <si>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</si>
  <si>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</si>
  <si>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</si>
  <si>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</si>
  <si>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</si>
  <si>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</si>
  <si>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</si>
  <si>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</si>
  <si>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</si>
  <si>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</si>
  <si>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</si>
  <si>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</si>
  <si>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</si>
  <si>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</si>
  <si>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</si>
  <si>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</si>
  <si>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</si>
  <si>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</si>
  <si>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</si>
  <si>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</si>
  <si>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</si>
  <si>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</si>
  <si>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</si>
  <si>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</si>
  <si>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</si>
  <si>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</si>
  <si>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</si>
  <si>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</si>
  <si>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</si>
  <si>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</si>
  <si>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</si>
  <si>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</si>
  <si>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</si>
  <si>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</si>
  <si>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</si>
  <si>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</si>
  <si>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</si>
  <si>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</si>
  <si>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</si>
  <si>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</si>
  <si>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</si>
  <si>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</si>
  <si>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</si>
  <si>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</si>
  <si>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</si>
  <si>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</si>
  <si>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</si>
  <si>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</si>
  <si>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</si>
  <si>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</si>
  <si>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</si>
  <si>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</si>
  <si>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</si>
  <si>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</si>
  <si>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</si>
  <si>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</si>
  <si>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</si>
  <si>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</si>
  <si>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</si>
  <si>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</si>
  <si>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</si>
  <si>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</si>
  <si>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</si>
  <si>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</si>
  <si>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</si>
  <si>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</si>
  <si>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</si>
  <si>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</si>
  <si>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</si>
  <si>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</si>
  <si>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</si>
  <si>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</si>
  <si>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</si>
  <si>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</si>
  <si>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</si>
  <si>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</si>
  <si>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</si>
  <si>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</si>
  <si>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</si>
  <si>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</si>
  <si>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</si>
  <si>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</si>
  <si>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</si>
  <si>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</si>
  <si>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</si>
  <si>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</si>
  <si>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</si>
  <si>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</si>
  <si>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</si>
  <si>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</si>
  <si>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</si>
  <si>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</si>
  <si>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</si>
  <si>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</si>
  <si>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</si>
  <si>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</si>
  <si>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</si>
  <si>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</si>
  <si>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</si>
  <si>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</si>
  <si>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</si>
  <si>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</si>
  <si>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</si>
  <si>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</si>
  <si>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</si>
  <si>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</si>
  <si>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</si>
  <si>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</si>
  <si>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</si>
  <si>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</si>
  <si>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</si>
  <si>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</si>
  <si>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</si>
  <si>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</si>
  <si>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</si>
  <si>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</si>
  <si>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</si>
  <si>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</si>
  <si>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</si>
  <si>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</si>
  <si>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</si>
  <si>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</si>
  <si>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</si>
  <si>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</si>
  <si>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</si>
  <si>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</si>
  <si>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</si>
  <si>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</si>
  <si>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</si>
  <si>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</si>
  <si>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</si>
  <si>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</si>
  <si>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</si>
  <si>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</si>
  <si>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</si>
  <si>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</si>
  <si>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</si>
  <si>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</si>
  <si>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</si>
  <si>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</si>
  <si>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</si>
  <si>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</si>
  <si>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</si>
  <si>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</si>
  <si>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</si>
  <si>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</si>
  <si>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</si>
  <si>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</si>
  <si>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</si>
  <si>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</si>
  <si>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</si>
  <si>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</si>
  <si>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</si>
  <si>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</si>
  <si>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</si>
  <si>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</si>
  <si>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</si>
  <si>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</si>
  <si>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</si>
  <si>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</si>
  <si>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</si>
  <si>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</si>
  <si>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</si>
  <si>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</si>
  <si>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</si>
  <si>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</si>
  <si>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</si>
  <si>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</si>
  <si>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</si>
  <si>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</si>
  <si>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</si>
  <si>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</si>
  <si>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</si>
  <si>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</si>
  <si>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</si>
  <si>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</si>
  <si>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</si>
  <si>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</si>
  <si>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</si>
  <si>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</si>
  <si>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</si>
  <si>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</si>
  <si>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</si>
  <si>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</si>
  <si>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</si>
  <si>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</si>
  <si>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</si>
  <si>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</si>
  <si>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</si>
  <si>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</si>
  <si>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</si>
  <si>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</si>
  <si>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</si>
  <si>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</si>
  <si>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</si>
  <si>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</si>
  <si>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</si>
  <si>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</si>
  <si>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</si>
  <si>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</si>
  <si>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</si>
  <si>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</si>
  <si>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</si>
  <si>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</si>
  <si>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</si>
  <si>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</si>
  <si>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</si>
  <si>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</si>
  <si>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</si>
  <si>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</si>
  <si>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</si>
  <si>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</si>
  <si>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</si>
  <si>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</si>
  <si>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</si>
  <si>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</si>
  <si>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</si>
  <si>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</si>
  <si>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</si>
  <si>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</si>
  <si>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</si>
  <si>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</si>
  <si>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</si>
  <si>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</si>
  <si>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</si>
  <si>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</si>
  <si>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</si>
  <si>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</si>
  <si>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</si>
  <si>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</si>
  <si>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</si>
  <si>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</si>
  <si>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</si>
  <si>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</si>
  <si>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</si>
  <si>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</si>
  <si>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</si>
  <si>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</si>
  <si>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</si>
  <si>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</si>
  <si>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</si>
  <si>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</si>
  <si>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</si>
  <si>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</si>
  <si>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</si>
  <si>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</si>
  <si>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</si>
  <si>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</si>
  <si>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</si>
  <si>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</si>
  <si>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</si>
  <si>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</si>
  <si>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</si>
  <si>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</si>
  <si>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</si>
  <si>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</si>
  <si>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</si>
  <si>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</si>
  <si>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</si>
  <si>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</si>
  <si>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</si>
  <si>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</si>
  <si>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</si>
  <si>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</si>
  <si>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</si>
  <si>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</si>
  <si>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</si>
  <si>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</si>
  <si>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</si>
  <si>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</si>
  <si>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</si>
  <si>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</si>
  <si>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</si>
  <si>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</si>
  <si>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</si>
  <si>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</si>
  <si>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</si>
  <si>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</si>
  <si>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</si>
  <si>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</si>
  <si>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</si>
  <si>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</si>
  <si>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</si>
  <si>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</si>
  <si>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</si>
  <si>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</si>
  <si>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</si>
  <si>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</si>
  <si>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</si>
  <si>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</si>
  <si>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</si>
  <si>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</si>
  <si>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</si>
  <si>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</si>
  <si>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</si>
  <si>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</si>
  <si>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</si>
  <si>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</si>
  <si>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</si>
  <si>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</si>
  <si>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</si>
  <si>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</si>
  <si>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</si>
  <si>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</si>
  <si>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</si>
  <si>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</si>
  <si>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</si>
  <si>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</si>
  <si>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</si>
  <si>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</si>
  <si>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</si>
  <si>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</si>
  <si>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</si>
  <si>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</si>
  <si>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</si>
  <si>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</si>
  <si>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</si>
  <si>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</si>
  <si>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</si>
  <si>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</si>
  <si>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</si>
  <si>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</si>
  <si>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</si>
  <si>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</si>
  <si>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</si>
  <si>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</si>
  <si>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</si>
  <si>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</si>
  <si>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</si>
  <si>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</si>
  <si>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</si>
  <si>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</si>
  <si>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</si>
  <si>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</si>
  <si>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</si>
  <si>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</si>
  <si>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</si>
  <si>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</si>
  <si>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</si>
  <si>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</si>
  <si>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</si>
  <si>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</si>
  <si>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</si>
  <si>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</si>
  <si>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</si>
  <si>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</si>
  <si>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</si>
  <si>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</si>
  <si>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</si>
  <si>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</si>
  <si>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</si>
  <si>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</si>
  <si>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</si>
  <si>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</si>
  <si>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</si>
  <si>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</si>
  <si>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</si>
  <si>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</si>
  <si>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</si>
  <si>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</si>
  <si>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</si>
  <si>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</si>
  <si>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</si>
  <si>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</si>
  <si>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</si>
  <si>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</si>
  <si>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</si>
  <si>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</si>
  <si>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</si>
  <si>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</si>
  <si>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</si>
  <si>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</si>
  <si>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</si>
  <si>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</si>
  <si>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</si>
  <si>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</si>
  <si>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</si>
  <si>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</si>
  <si>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</si>
  <si>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</si>
  <si>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</si>
  <si>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</si>
  <si>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</si>
  <si>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</si>
  <si>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</si>
  <si>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</si>
  <si>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</si>
  <si>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</si>
  <si>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</si>
  <si>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</si>
  <si>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</si>
  <si>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</si>
  <si>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</si>
  <si>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</si>
  <si>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</si>
  <si>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</si>
  <si>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</si>
  <si>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</si>
  <si>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</si>
  <si>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</si>
  <si>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</si>
  <si>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</si>
  <si>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</si>
  <si>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</si>
  <si>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</si>
  <si>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</si>
  <si>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</si>
  <si>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</si>
  <si>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</si>
  <si>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</si>
  <si>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</si>
  <si>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</si>
  <si>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</si>
  <si>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</si>
  <si>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</si>
  <si>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</si>
  <si>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</si>
  <si>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</si>
  <si>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</si>
  <si>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</si>
  <si>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</si>
  <si>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</si>
  <si>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</si>
  <si>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</si>
  <si>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</si>
  <si>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</si>
  <si>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</si>
  <si>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</si>
  <si>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</si>
  <si>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</si>
  <si>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</si>
  <si>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</si>
  <si>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</si>
  <si>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</si>
  <si>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</si>
  <si>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</si>
  <si>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</si>
  <si>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</si>
  <si>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</si>
  <si>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</si>
  <si>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</si>
  <si>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</si>
  <si>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</si>
  <si>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</si>
  <si>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</si>
  <si>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</si>
  <si>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</si>
  <si>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</si>
  <si>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</si>
  <si>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</si>
  <si>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</si>
  <si>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</si>
  <si>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</si>
  <si>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</si>
  <si>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</si>
  <si>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</si>
  <si>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</si>
  <si>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</si>
  <si>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</si>
  <si>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</si>
  <si>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</si>
  <si>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</si>
  <si>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</si>
  <si>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</si>
  <si>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</si>
  <si>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</si>
  <si>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</si>
  <si>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</si>
  <si>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</si>
  <si>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</si>
  <si>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</si>
  <si>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</si>
  <si>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</si>
  <si>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</si>
  <si>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</si>
  <si>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</si>
  <si>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</si>
  <si>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</si>
  <si>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</si>
  <si>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</si>
  <si>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</si>
  <si>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</si>
  <si>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</si>
  <si>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</si>
  <si>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</si>
  <si>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</si>
  <si>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</si>
  <si>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</si>
  <si>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</si>
  <si>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</si>
  <si>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</si>
  <si>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</si>
  <si>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</si>
  <si>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</si>
  <si>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</si>
  <si>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</si>
  <si>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</si>
  <si>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</si>
  <si>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</si>
  <si>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</si>
  <si>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</si>
  <si>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</si>
  <si>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</si>
  <si>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</si>
  <si>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</si>
  <si>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</si>
  <si>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</si>
  <si>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</si>
  <si>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</si>
  <si>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</si>
  <si>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</si>
  <si>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</si>
  <si>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</si>
  <si>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</si>
  <si>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</si>
  <si>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</si>
  <si>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</si>
  <si>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</si>
  <si>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</si>
  <si>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</si>
  <si>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</si>
  <si>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</si>
  <si>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</si>
  <si>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</si>
  <si>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</si>
  <si>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</si>
  <si>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</si>
  <si>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</si>
  <si>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</si>
  <si>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</si>
  <si>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</si>
  <si>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</si>
  <si>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</si>
  <si>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</si>
  <si>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</si>
  <si>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</si>
  <si>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</si>
  <si>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</si>
  <si>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</si>
  <si>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</si>
  <si>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</si>
  <si>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</si>
  <si>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</si>
  <si>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</si>
  <si>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</si>
  <si>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</si>
  <si>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</si>
  <si>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</si>
  <si>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</si>
  <si>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</si>
  <si>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</si>
  <si>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</si>
  <si>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</si>
  <si>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</si>
  <si>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</si>
  <si>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</si>
  <si>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</si>
  <si>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</si>
  <si>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</si>
  <si>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</si>
  <si>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</si>
  <si>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</si>
  <si>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</si>
  <si>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</si>
  <si>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</si>
  <si>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</si>
  <si>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</si>
  <si>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</si>
  <si>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</si>
  <si>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</si>
  <si>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</si>
  <si>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</si>
  <si>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</si>
  <si>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</si>
  <si>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</si>
  <si>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</si>
  <si>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</si>
  <si>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</si>
  <si>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</si>
  <si>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</si>
  <si>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</si>
  <si>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</si>
  <si>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</si>
  <si>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</si>
  <si>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</si>
  <si>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</si>
  <si>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</si>
  <si>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</si>
  <si>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</si>
  <si>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</si>
  <si>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</si>
  <si>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</si>
  <si>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</si>
  <si>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</si>
  <si>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</si>
  <si>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</si>
  <si>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</si>
  <si>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</si>
  <si>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</si>
  <si>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</si>
  <si>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</si>
  <si>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</si>
  <si>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</si>
  <si>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</si>
  <si>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</si>
  <si>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</si>
  <si>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</si>
  <si>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</si>
  <si>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</si>
  <si>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</si>
  <si>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</si>
  <si>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</si>
  <si>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</si>
  <si>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</si>
  <si>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</si>
  <si>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</si>
  <si>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</si>
  <si>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</si>
  <si>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</si>
  <si>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</si>
  <si>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</si>
  <si>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</si>
  <si>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</si>
  <si>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</si>
  <si>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</si>
  <si>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</si>
  <si>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</si>
  <si>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</si>
  <si>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</si>
  <si>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</si>
  <si>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</si>
  <si>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</si>
  <si>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</si>
  <si>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</si>
  <si>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</si>
  <si>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</si>
  <si>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</si>
  <si>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</si>
  <si>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</si>
  <si>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</si>
  <si>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</si>
  <si>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</si>
  <si>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</si>
  <si>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</si>
  <si>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</si>
  <si>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</si>
  <si>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</si>
  <si>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</si>
  <si>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</si>
  <si>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</si>
  <si>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</si>
  <si>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</si>
  <si>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</si>
  <si>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</si>
  <si>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</si>
  <si>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</si>
  <si>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</si>
  <si>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</si>
  <si>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</si>
  <si>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</si>
  <si>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</si>
  <si>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</si>
  <si>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</si>
  <si>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</si>
  <si>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</si>
  <si>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</si>
  <si>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</si>
  <si>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</si>
  <si>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</si>
  <si>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</si>
  <si>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</si>
  <si>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</si>
  <si>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</si>
  <si>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</si>
  <si>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</si>
  <si>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</si>
  <si>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</si>
  <si>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</si>
  <si>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</si>
  <si>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</si>
  <si>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</si>
  <si>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</si>
  <si>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</si>
  <si>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</si>
  <si>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</si>
  <si>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</si>
  <si>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</si>
  <si>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</si>
  <si>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</si>
  <si>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</si>
  <si>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</si>
  <si>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</si>
  <si>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</si>
  <si>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</si>
  <si>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</si>
  <si>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</si>
  <si>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</si>
  <si>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</si>
  <si>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</si>
  <si>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</si>
  <si>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</si>
  <si>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</si>
  <si>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</si>
  <si>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</si>
  <si>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</si>
  <si>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</si>
  <si>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</si>
  <si>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</si>
  <si>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</si>
  <si>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</si>
  <si>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</si>
  <si>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</si>
  <si>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</si>
  <si>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</si>
  <si>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</si>
  <si>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</si>
  <si>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</si>
  <si>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</si>
  <si>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</si>
  <si>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</si>
  <si>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</si>
  <si>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</si>
  <si>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</si>
  <si>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</si>
  <si>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</si>
  <si>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</si>
  <si>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</si>
  <si>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</si>
  <si>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</si>
  <si>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</si>
  <si>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</si>
  <si>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</si>
  <si>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</si>
  <si>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</si>
  <si>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</si>
  <si>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</si>
  <si>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</si>
  <si>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</si>
  <si>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</si>
  <si>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</si>
  <si>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</si>
  <si>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</si>
  <si>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</si>
  <si>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</si>
  <si>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</si>
  <si>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</si>
  <si>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</si>
  <si>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</si>
  <si>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</si>
  <si>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</si>
  <si>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</si>
  <si>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</si>
  <si>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</si>
  <si>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</si>
  <si>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</si>
  <si>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</si>
  <si>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</si>
  <si>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</si>
  <si>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</si>
  <si>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</si>
  <si>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</si>
  <si>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</si>
  <si>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</si>
  <si>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</si>
  <si>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</si>
  <si>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</si>
  <si>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</si>
  <si>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</si>
  <si>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</si>
  <si>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</si>
  <si>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</si>
  <si>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</si>
  <si>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</si>
  <si>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</si>
  <si>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</si>
  <si>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</si>
  <si>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</si>
  <si>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</si>
  <si>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</si>
  <si>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</si>
  <si>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</si>
  <si>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</si>
  <si>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</si>
  <si>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</si>
  <si>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</si>
  <si>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</si>
  <si>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</si>
  <si>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</si>
  <si>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</si>
  <si>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</si>
  <si>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</si>
  <si>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</si>
  <si>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</si>
  <si>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</si>
  <si>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</si>
  <si>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</si>
  <si>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</si>
  <si>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</si>
  <si>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</si>
  <si>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</si>
  <si>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</si>
  <si>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</si>
  <si>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</si>
  <si>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</si>
  <si>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</si>
  <si>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</si>
  <si>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</si>
  <si>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</si>
  <si>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</si>
  <si>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</si>
  <si>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</si>
  <si>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</si>
  <si>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</si>
  <si>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</si>
  <si>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</si>
  <si>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</si>
  <si>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</si>
  <si>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</si>
  <si>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</si>
  <si>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</si>
  <si>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</si>
  <si>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</si>
  <si>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</si>
  <si>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</si>
  <si>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</si>
  <si>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</si>
  <si>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</si>
  <si>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</si>
  <si>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</si>
  <si>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</si>
  <si>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</si>
  <si>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</si>
  <si>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</si>
  <si>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</si>
  <si>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</si>
  <si>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</si>
  <si>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</si>
  <si>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</si>
  <si>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</si>
  <si>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</si>
  <si>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</si>
  <si>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</si>
  <si>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</si>
  <si>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</si>
  <si>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</si>
  <si>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</si>
  <si>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</si>
  <si>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</si>
  <si>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</si>
  <si>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</si>
  <si>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</si>
  <si>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</si>
  <si>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</si>
  <si>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</si>
  <si>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</si>
  <si>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</si>
  <si>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</si>
  <si>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</si>
  <si>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</si>
  <si>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</si>
  <si>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</si>
  <si>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</si>
  <si>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</si>
  <si>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</si>
  <si>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</si>
  <si>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</si>
  <si>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</si>
  <si>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</si>
  <si>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</si>
  <si>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</si>
  <si>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</si>
  <si>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</si>
  <si>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</si>
  <si>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</si>
  <si>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</si>
  <si>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</si>
  <si>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</si>
  <si>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</si>
  <si>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</si>
  <si>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</si>
  <si>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</si>
  <si>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</si>
  <si>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</si>
  <si>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</si>
  <si>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</si>
  <si>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</si>
  <si>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</si>
  <si>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</si>
  <si>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</si>
  <si>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</si>
  <si>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</si>
  <si>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</si>
  <si>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</si>
  <si>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</si>
  <si>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</si>
  <si>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</si>
  <si>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</si>
  <si>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</si>
  <si>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</si>
  <si>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</si>
  <si>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</si>
  <si>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</si>
  <si>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</si>
  <si>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</si>
  <si>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</si>
  <si>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</si>
  <si>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</si>
  <si>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</si>
  <si>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</si>
  <si>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</si>
  <si>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</si>
  <si>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</si>
  <si>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</si>
  <si>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</si>
  <si>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</si>
  <si>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</si>
  <si>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</si>
  <si>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</si>
  <si>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</si>
  <si>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</si>
  <si>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</si>
  <si>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</si>
  <si>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</si>
  <si>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</si>
  <si>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</si>
  <si>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</si>
  <si>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</si>
  <si>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</si>
  <si>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</si>
  <si>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</si>
  <si>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</si>
  <si>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</si>
  <si>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</si>
  <si>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</si>
  <si>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</si>
  <si>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</si>
  <si>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</si>
  <si>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</si>
  <si>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</si>
  <si>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</si>
  <si>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</si>
  <si>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</si>
  <si>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</si>
  <si>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</si>
  <si>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</si>
  <si>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</si>
  <si>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</si>
  <si>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</si>
  <si>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</si>
  <si>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</si>
  <si>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</si>
  <si>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</si>
  <si>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</si>
  <si>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</si>
  <si>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</si>
  <si>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</si>
  <si>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</si>
  <si>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</si>
  <si>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</si>
  <si>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</si>
  <si>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</si>
  <si>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</si>
  <si>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</si>
  <si>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</si>
  <si>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</si>
  <si>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</si>
  <si>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</si>
  <si>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</si>
  <si>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</si>
  <si>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</si>
  <si>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</si>
  <si>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</si>
  <si>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</si>
  <si>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</si>
  <si>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</si>
  <si>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</si>
  <si>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</si>
  <si>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</si>
  <si>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</si>
  <si>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</si>
  <si>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</si>
  <si>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</si>
  <si>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</si>
  <si>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</si>
  <si>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</si>
  <si>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</si>
  <si>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</si>
  <si>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</si>
  <si>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</si>
  <si>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</si>
  <si>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</si>
  <si>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</si>
  <si>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</si>
  <si>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</si>
  <si>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</si>
  <si>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</si>
  <si>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</si>
  <si>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</si>
  <si>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</si>
  <si>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</si>
  <si>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</si>
  <si>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</si>
  <si>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</si>
  <si>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</si>
  <si>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</si>
  <si>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</si>
  <si>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</si>
  <si>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</si>
  <si>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</si>
  <si>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</si>
  <si>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</si>
  <si>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</si>
  <si>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</si>
  <si>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</si>
  <si>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</si>
  <si>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</si>
  <si>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</si>
  <si>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</si>
  <si>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</si>
  <si>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</si>
  <si>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</si>
  <si>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</si>
  <si>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</si>
  <si>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</si>
  <si>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</si>
  <si>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</si>
  <si>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</si>
  <si>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</si>
  <si>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</si>
  <si>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</si>
  <si>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</si>
  <si>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</si>
  <si>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</si>
  <si>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</si>
  <si>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</si>
  <si>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</si>
  <si>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</si>
  <si>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</si>
  <si>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</si>
  <si>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</si>
  <si>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</si>
  <si>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</si>
  <si>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</si>
  <si>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</si>
  <si>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</si>
  <si>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</si>
  <si>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</si>
  <si>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</si>
  <si>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</si>
  <si>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</si>
  <si>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</si>
  <si>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</si>
  <si>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</si>
  <si>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</si>
  <si>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</si>
  <si>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</si>
  <si>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</si>
  <si>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</si>
  <si>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</si>
  <si>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</si>
  <si>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</si>
  <si>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</si>
  <si>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</si>
  <si>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</si>
  <si>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</si>
  <si>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</si>
  <si>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</si>
  <si>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</si>
  <si>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</si>
  <si>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</si>
  <si>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</si>
  <si>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</si>
  <si>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</si>
  <si>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</si>
  <si>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</si>
  <si>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</si>
  <si>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</si>
  <si>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</si>
  <si>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</si>
  <si>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</si>
  <si>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</si>
  <si>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</si>
  <si>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</si>
  <si>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</si>
  <si>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</si>
  <si>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</si>
  <si>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</si>
  <si>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</si>
  <si>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</si>
  <si>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</si>
  <si>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</si>
  <si>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</si>
  <si>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</si>
  <si>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</si>
  <si>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</si>
  <si>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</si>
  <si>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</si>
  <si>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</si>
  <si>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</si>
  <si>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</si>
  <si>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</si>
  <si>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</si>
  <si>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</si>
  <si>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</si>
  <si>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</si>
  <si>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</si>
  <si>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</si>
  <si>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</si>
  <si>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</si>
  <si>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</si>
  <si>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</si>
  <si>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</si>
  <si>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</si>
  <si>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</si>
  <si>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</si>
  <si>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</si>
  <si>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</si>
  <si>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</si>
  <si>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</si>
  <si>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</si>
  <si>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</si>
  <si>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</si>
  <si>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</si>
  <si>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</si>
  <si>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</si>
  <si>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</si>
  <si>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</si>
  <si>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</si>
  <si>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</si>
  <si>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</si>
  <si>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</si>
  <si>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</si>
  <si>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</si>
  <si>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</si>
  <si>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</si>
  <si>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</si>
  <si>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</si>
  <si>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</si>
  <si>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</si>
  <si>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</si>
  <si>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</si>
  <si>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</si>
  <si>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</si>
  <si>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</si>
  <si>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</si>
  <si>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</si>
  <si>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</si>
  <si>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</si>
  <si>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</si>
  <si>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</si>
  <si>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</si>
  <si>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</si>
  <si>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</si>
  <si>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</si>
  <si>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</si>
  <si>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</si>
  <si>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</si>
  <si>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</si>
  <si>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</si>
  <si>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</si>
  <si>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</si>
  <si>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</si>
  <si>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</si>
  <si>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</si>
  <si>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</si>
  <si>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</si>
  <si>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</si>
  <si>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</si>
  <si>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</si>
  <si>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</si>
  <si>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</si>
  <si>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</si>
  <si>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</si>
  <si>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</si>
  <si>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</si>
  <si>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</si>
  <si>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</si>
  <si>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</si>
  <si>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</si>
  <si>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</si>
  <si>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</si>
  <si>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</si>
  <si>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</si>
  <si>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</si>
  <si>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</si>
  <si>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</si>
  <si>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</si>
  <si>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</si>
  <si>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</si>
  <si>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</si>
  <si>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</si>
  <si>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</si>
  <si>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</si>
  <si>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</si>
  <si>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</si>
  <si>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</si>
  <si>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</si>
  <si>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</si>
  <si>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</si>
  <si>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</si>
  <si>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</si>
  <si>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</si>
  <si>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</si>
  <si>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</si>
  <si>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</si>
  <si>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</si>
  <si>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</si>
  <si>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</si>
  <si>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</si>
  <si>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</si>
  <si>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</si>
  <si>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</si>
  <si>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</si>
  <si>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</si>
  <si>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</si>
  <si>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</si>
  <si>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</si>
  <si>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</si>
  <si>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</si>
  <si>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</si>
  <si>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</si>
  <si>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</si>
  <si>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</si>
  <si>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</si>
  <si>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</si>
  <si>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</si>
  <si>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</si>
  <si>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</si>
  <si>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</si>
  <si>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</si>
  <si>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</si>
  <si>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</si>
  <si>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</si>
  <si>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</si>
  <si>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</si>
  <si>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</si>
  <si>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</si>
  <si>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</si>
  <si>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</si>
  <si>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</si>
  <si>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</si>
  <si>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</si>
  <si>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</si>
  <si>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</si>
  <si>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</si>
  <si>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</si>
  <si>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</si>
  <si>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</si>
  <si>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</si>
  <si>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</si>
  <si>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</si>
  <si>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</si>
  <si>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</si>
  <si>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</si>
  <si>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</si>
  <si>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</si>
  <si>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</si>
  <si>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</si>
  <si>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</si>
  <si>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</si>
  <si>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</si>
  <si>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</si>
  <si>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</si>
  <si>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</si>
  <si>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</si>
  <si>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</si>
  <si>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</si>
  <si>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</si>
  <si>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</si>
  <si>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</si>
  <si>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</si>
  <si>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</si>
  <si>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</si>
  <si>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</si>
  <si>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</si>
  <si>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</si>
  <si>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</si>
  <si>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</si>
  <si>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</si>
  <si>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</si>
  <si>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</si>
  <si>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</si>
  <si>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</si>
  <si>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</si>
  <si>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</si>
  <si>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</si>
  <si>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</si>
  <si>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</si>
  <si>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</si>
  <si>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</si>
  <si>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</si>
  <si>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</si>
  <si>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</si>
  <si>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</si>
  <si>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</si>
  <si>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</si>
  <si>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</si>
  <si>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</si>
  <si>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</si>
  <si>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</si>
  <si>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</si>
  <si>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</si>
  <si>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</si>
  <si>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</si>
  <si>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</si>
  <si>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</si>
  <si>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</si>
  <si>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</si>
  <si>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</si>
  <si>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</si>
  <si>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</si>
  <si>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</si>
  <si>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</si>
  <si>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</si>
  <si>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</si>
  <si>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</si>
  <si>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</si>
  <si>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</si>
  <si>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</si>
  <si>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</si>
  <si>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</si>
  <si>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</si>
  <si>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</si>
  <si>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</si>
  <si>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</si>
  <si>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</si>
  <si>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</si>
  <si>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</si>
  <si>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</si>
  <si>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</si>
  <si>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</si>
  <si>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</si>
  <si>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</si>
  <si>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</si>
  <si>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</si>
  <si>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</si>
  <si>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</si>
  <si>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</si>
  <si>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</si>
  <si>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</si>
  <si>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</si>
  <si>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</si>
  <si>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</si>
  <si>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</si>
  <si>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</si>
  <si>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</si>
  <si>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</si>
  <si>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</si>
  <si>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</si>
  <si>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</si>
  <si>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</si>
  <si>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</si>
  <si>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</si>
  <si>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</si>
  <si>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</si>
  <si>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</si>
  <si>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</si>
  <si>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</si>
  <si>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</si>
  <si>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</si>
  <si>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</si>
  <si>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</si>
  <si>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</si>
  <si>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</si>
  <si>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</si>
  <si>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</si>
  <si>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</si>
  <si>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</si>
  <si>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</si>
  <si>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</si>
  <si>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</si>
  <si>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</si>
  <si>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</si>
  <si>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</si>
  <si>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</si>
  <si>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</si>
  <si>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</si>
  <si>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</si>
  <si>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</si>
  <si>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</si>
  <si>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</si>
  <si>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</si>
  <si>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</si>
  <si>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</si>
  <si>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</si>
  <si>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</si>
  <si>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</si>
  <si>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</si>
  <si>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</si>
  <si>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</si>
  <si>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</si>
  <si>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</si>
  <si>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</si>
  <si>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</si>
  <si>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</si>
  <si>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</si>
  <si>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</si>
  <si>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</si>
  <si>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</si>
  <si>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</si>
  <si>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</si>
  <si>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</si>
  <si>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</si>
  <si>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</si>
  <si>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</si>
  <si>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</si>
  <si>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</si>
  <si>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</si>
  <si>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</si>
  <si>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</si>
  <si>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</si>
  <si>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</si>
  <si>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</si>
  <si>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</si>
  <si>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</si>
  <si>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</si>
  <si>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</si>
  <si>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</si>
  <si>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</si>
  <si>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</si>
  <si>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</si>
  <si>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</si>
  <si>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</si>
  <si>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</si>
  <si>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</si>
  <si>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</si>
  <si>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</si>
  <si>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</si>
  <si>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</si>
  <si>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</si>
  <si>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</si>
  <si>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</si>
  <si>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</si>
  <si>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</si>
  <si>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</si>
  <si>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</si>
  <si>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</si>
  <si>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</si>
  <si>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</si>
  <si>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</si>
  <si>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</si>
  <si>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</si>
  <si>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</si>
  <si>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</si>
  <si>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</si>
  <si>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</si>
  <si>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</si>
  <si>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</si>
  <si>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</si>
  <si>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</si>
  <si>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</si>
  <si>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</si>
  <si>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</si>
  <si>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</si>
  <si>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</si>
  <si>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</si>
  <si>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</si>
  <si>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</si>
  <si>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</si>
  <si>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</si>
  <si>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</si>
  <si>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</si>
  <si>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</si>
  <si>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</si>
  <si>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</si>
  <si>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</si>
  <si>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</si>
  <si>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</si>
  <si>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</si>
  <si>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</si>
  <si>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</si>
  <si>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</si>
  <si>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</si>
  <si>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</si>
  <si>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</si>
  <si>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</si>
  <si>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</si>
  <si>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</si>
  <si>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</si>
  <si>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</si>
  <si>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</si>
  <si>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</si>
  <si>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</si>
  <si>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</si>
  <si>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</si>
  <si>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</si>
  <si>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</si>
  <si>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</si>
  <si>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</si>
  <si>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</si>
  <si>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</si>
  <si>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</si>
  <si>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</si>
  <si>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</si>
  <si>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</si>
  <si>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</si>
  <si>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</si>
  <si>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</si>
  <si>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</si>
  <si>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</si>
  <si>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</si>
  <si>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</si>
  <si>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</si>
  <si>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</si>
  <si>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</si>
  <si>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</si>
  <si>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</si>
  <si>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</si>
  <si>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</si>
  <si>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</si>
  <si>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</si>
  <si>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</si>
  <si>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</si>
  <si>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</si>
  <si>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</si>
  <si>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</si>
  <si>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</si>
  <si>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</si>
  <si>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</si>
  <si>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</si>
  <si>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</si>
  <si>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</si>
  <si>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</si>
  <si>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</si>
  <si>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</si>
  <si>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</si>
  <si>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</si>
  <si>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</si>
  <si>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</si>
  <si>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</si>
  <si>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</si>
  <si>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</si>
  <si>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</si>
  <si>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</si>
  <si>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</si>
  <si>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</si>
  <si>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</si>
  <si>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</si>
  <si>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</si>
  <si>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</si>
  <si>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</si>
  <si>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</si>
  <si>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</si>
  <si>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</si>
  <si>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</si>
  <si>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</si>
  <si>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</si>
  <si>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</si>
  <si>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</si>
  <si>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</si>
  <si>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</si>
  <si>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</si>
  <si>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</si>
  <si>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</si>
  <si>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</si>
  <si>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</si>
  <si>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</si>
  <si>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</si>
  <si>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</si>
  <si>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</si>
  <si>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</si>
  <si>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</si>
  <si>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</si>
  <si>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</si>
  <si>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</si>
  <si>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</si>
  <si>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</si>
  <si>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</si>
  <si>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</si>
  <si>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</si>
  <si>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</si>
  <si>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</si>
  <si>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</si>
  <si>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</si>
  <si>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</si>
  <si>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</si>
  <si>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</si>
  <si>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</si>
  <si>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</si>
  <si>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</si>
  <si>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</si>
  <si>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</si>
  <si>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</si>
  <si>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</si>
  <si>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</si>
  <si>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</si>
  <si>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</si>
  <si>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</si>
  <si>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</si>
  <si>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</si>
  <si>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</si>
  <si>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</si>
  <si>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</si>
  <si>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</si>
  <si>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</si>
  <si>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</si>
  <si>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</si>
  <si>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</si>
  <si>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</si>
  <si>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</si>
  <si>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</si>
  <si>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</si>
  <si>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</si>
  <si>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</si>
  <si>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</si>
  <si>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</si>
  <si>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</si>
  <si>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</si>
  <si>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</si>
  <si>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</si>
  <si>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</si>
  <si>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</si>
  <si>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</si>
  <si>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</si>
  <si>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</si>
  <si>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</si>
  <si>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</si>
  <si>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</si>
  <si>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</si>
  <si>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</si>
  <si>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</si>
  <si>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</si>
  <si>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</si>
  <si>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</si>
  <si>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</si>
  <si>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</si>
  <si>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</si>
  <si>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</si>
  <si>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</si>
  <si>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</si>
  <si>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</si>
  <si>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</si>
  <si>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</si>
  <si>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</si>
  <si>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</si>
  <si>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</si>
  <si>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</si>
  <si>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</si>
  <si>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</si>
  <si>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</si>
  <si>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</si>
  <si>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</si>
  <si>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</si>
  <si>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</si>
  <si>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</si>
  <si>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</si>
  <si>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</si>
  <si>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</si>
  <si>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</si>
  <si>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</si>
  <si>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</si>
  <si>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</si>
  <si>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</si>
  <si>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</si>
  <si>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</si>
  <si>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</si>
  <si>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</si>
  <si>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</si>
  <si>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</si>
  <si>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</si>
  <si>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</si>
  <si>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</si>
  <si>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</si>
  <si>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</si>
  <si>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</si>
  <si>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</si>
  <si>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</si>
  <si>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</si>
  <si>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</si>
  <si>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</si>
  <si>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</si>
  <si>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</si>
  <si>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</si>
  <si>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</si>
  <si>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</si>
  <si>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</si>
  <si>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</si>
  <si>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</si>
  <si>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</si>
  <si>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</si>
  <si>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</si>
  <si>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</si>
  <si>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</si>
  <si>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</si>
  <si>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</si>
  <si>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</si>
  <si>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</si>
  <si>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</si>
  <si>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</si>
  <si>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</si>
  <si>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</si>
  <si>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</si>
  <si>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</si>
  <si>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</si>
  <si>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</si>
  <si>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</si>
  <si>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</si>
  <si>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</si>
  <si>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</si>
  <si>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</si>
  <si>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</si>
  <si>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</si>
  <si>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</si>
  <si>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</si>
  <si>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</si>
  <si>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</si>
  <si>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</si>
  <si>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</si>
  <si>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</si>
  <si>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</si>
  <si>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</si>
  <si>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</si>
  <si>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</si>
  <si>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</si>
  <si>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</si>
  <si>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</si>
  <si>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</si>
  <si>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</si>
  <si>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</si>
  <si>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</si>
  <si>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</si>
  <si>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</si>
  <si>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</si>
  <si>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</si>
  <si>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</si>
  <si>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</si>
  <si>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</si>
  <si>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</si>
  <si>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</si>
  <si>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</si>
  <si>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</si>
  <si>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</si>
  <si>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</si>
  <si>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</si>
  <si>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</si>
  <si>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</si>
  <si>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</si>
  <si>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</si>
  <si>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</si>
  <si>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</si>
  <si>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</si>
  <si>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</si>
  <si>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</si>
  <si>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</si>
  <si>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</si>
  <si>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</si>
  <si>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</si>
  <si>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</si>
  <si>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</si>
  <si>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</si>
  <si>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</si>
  <si>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</si>
  <si>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</si>
  <si>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</si>
  <si>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</si>
  <si>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</si>
  <si>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</si>
  <si>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</si>
  <si>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</si>
  <si>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</si>
  <si>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</si>
  <si>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</si>
  <si>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</si>
  <si>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</si>
  <si>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</si>
  <si>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</si>
  <si>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</si>
  <si>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</si>
  <si>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</si>
  <si>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</si>
  <si>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</si>
  <si>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</si>
  <si>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</si>
  <si>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</si>
  <si>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</si>
  <si>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</si>
  <si>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</si>
  <si>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</si>
  <si>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</si>
  <si>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</si>
  <si>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</si>
  <si>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</si>
  <si>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</si>
  <si>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</si>
  <si>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</si>
  <si>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</si>
  <si>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</si>
  <si>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</si>
  <si>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</si>
  <si>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</si>
  <si>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</si>
  <si>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</si>
  <si>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</si>
  <si>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</si>
  <si>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</si>
  <si>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</si>
  <si>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</si>
  <si>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</si>
  <si>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</si>
  <si>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</si>
  <si>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</si>
  <si>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</si>
  <si>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</si>
  <si>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</si>
  <si>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</si>
  <si>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</si>
  <si>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</si>
  <si>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</si>
  <si>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</si>
  <si>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</si>
  <si>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</si>
  <si>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</si>
  <si>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</si>
  <si>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</si>
  <si>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</si>
  <si>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</si>
  <si>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</si>
  <si>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</si>
  <si>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</si>
  <si>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</si>
  <si>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</si>
  <si>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</si>
  <si>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</si>
  <si>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</si>
  <si>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</si>
  <si>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</si>
  <si>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</si>
  <si>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</si>
  <si>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</si>
  <si>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</si>
  <si>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</si>
  <si>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</si>
  <si>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</si>
  <si>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</si>
  <si>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</si>
  <si>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</si>
  <si>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</si>
  <si>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</si>
  <si>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</si>
  <si>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</si>
  <si>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</si>
  <si>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</si>
  <si>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</si>
  <si>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</si>
  <si>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</si>
  <si>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</si>
  <si>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</si>
  <si>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</si>
  <si>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</si>
  <si>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</si>
  <si>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</si>
  <si>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</si>
  <si>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</si>
  <si>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</si>
  <si>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</si>
  <si>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</si>
  <si>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</si>
  <si>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</si>
  <si>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</si>
  <si>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</si>
  <si>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</si>
  <si>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</si>
  <si>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</si>
  <si>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</si>
  <si>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</si>
  <si>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</si>
  <si>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</si>
  <si>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</si>
  <si>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</si>
  <si>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</si>
  <si>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</si>
  <si>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</si>
  <si>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</si>
  <si>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</si>
  <si>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</si>
  <si>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</si>
  <si>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</si>
  <si>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</si>
  <si>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</si>
  <si>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</si>
  <si>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</si>
  <si>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</si>
  <si>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</si>
  <si>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</si>
  <si>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</si>
  <si>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</si>
  <si>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</si>
  <si>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</si>
  <si>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</si>
  <si>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</si>
  <si>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</si>
  <si>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</si>
  <si>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</si>
  <si>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</si>
  <si>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</si>
  <si>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</si>
  <si>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</si>
  <si>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</si>
  <si>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</si>
  <si>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</si>
  <si>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</si>
  <si>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</si>
  <si>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</si>
  <si>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</si>
  <si>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</si>
  <si>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</si>
  <si>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</si>
  <si>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</si>
  <si>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</si>
  <si>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</si>
  <si>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</si>
  <si>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</si>
  <si>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</si>
  <si>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</si>
  <si>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</si>
  <si>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</si>
  <si>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</si>
  <si>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</si>
  <si>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</si>
  <si>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</si>
  <si>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</si>
  <si>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</si>
  <si>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</si>
  <si>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</si>
  <si>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</si>
  <si>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</si>
  <si>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</si>
  <si>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</si>
  <si>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</si>
  <si>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</si>
  <si>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</si>
  <si>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</si>
  <si>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</si>
  <si>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</si>
  <si>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</si>
  <si>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</si>
  <si>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</si>
  <si>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</si>
  <si>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</si>
  <si>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</si>
  <si>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</si>
  <si>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</si>
  <si>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</si>
  <si>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</si>
  <si>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</si>
  <si>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</si>
  <si>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</si>
  <si>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</si>
  <si>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</si>
  <si>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</si>
  <si>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</si>
  <si>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</si>
  <si>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</si>
  <si>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</si>
  <si>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</si>
  <si>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</si>
  <si>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</si>
  <si>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</si>
  <si>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</si>
  <si>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</si>
  <si>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</si>
  <si>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</si>
  <si>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</si>
  <si>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</si>
  <si>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</si>
  <si>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</si>
  <si>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</si>
  <si>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</si>
  <si>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</si>
  <si>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</si>
  <si>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</si>
  <si>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</si>
  <si>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</si>
  <si>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</si>
  <si>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</si>
  <si>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</si>
  <si>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</si>
  <si>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</si>
  <si>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</si>
  <si>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</si>
  <si>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</si>
  <si>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</si>
  <si>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</si>
  <si>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</si>
  <si>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</si>
  <si>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</si>
  <si>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</si>
  <si>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</si>
  <si>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</si>
  <si>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</si>
  <si>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</si>
  <si>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</si>
  <si>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</si>
  <si>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</si>
  <si>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</si>
  <si>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</si>
  <si>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</si>
  <si>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</si>
  <si>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</si>
  <si>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</si>
  <si>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</si>
  <si>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</si>
  <si>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</si>
  <si>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</si>
  <si>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</si>
  <si>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</si>
  <si>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</si>
  <si>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</si>
  <si>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</si>
  <si>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</si>
  <si>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</si>
  <si>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</si>
  <si>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</si>
  <si>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</si>
  <si>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</si>
  <si>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</si>
  <si>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</si>
  <si>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</si>
  <si>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</si>
  <si>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</si>
  <si>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</si>
  <si>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</si>
  <si>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</si>
  <si>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</si>
  <si>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</si>
  <si>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</si>
  <si>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</si>
  <si>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</si>
  <si>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</si>
  <si>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</si>
  <si>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</si>
  <si>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</si>
  <si>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</si>
  <si>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</si>
  <si>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</si>
  <si>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</si>
  <si>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</si>
  <si>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</si>
  <si>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</si>
  <si>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</si>
  <si>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</si>
  <si>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</si>
  <si>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</si>
  <si>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</si>
  <si>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</si>
  <si>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</si>
  <si>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</si>
  <si>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</si>
  <si>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</si>
  <si>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</si>
  <si>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</si>
  <si>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</si>
  <si>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</si>
  <si>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</si>
  <si>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</si>
  <si>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</si>
  <si>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</si>
  <si>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</si>
  <si>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</si>
  <si>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</si>
  <si>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</si>
  <si>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</si>
  <si>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</si>
  <si>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</si>
  <si>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</si>
  <si>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</si>
  <si>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</si>
  <si>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</si>
  <si>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</si>
  <si>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</si>
  <si>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</si>
  <si>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</si>
  <si>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</si>
  <si>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</si>
  <si>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</si>
  <si>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</si>
  <si>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</si>
  <si>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</si>
  <si>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</si>
  <si>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</si>
  <si>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</si>
  <si>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</si>
  <si>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</si>
  <si>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</si>
  <si>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</si>
  <si>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</si>
  <si>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</si>
  <si>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</si>
  <si>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</si>
  <si>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</si>
  <si>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</si>
  <si>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</si>
  <si>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</si>
  <si>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</si>
  <si>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</si>
  <si>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</si>
  <si>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</si>
  <si>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</si>
  <si>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</si>
  <si>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</si>
  <si>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</si>
  <si>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</si>
  <si>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</si>
  <si>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</si>
  <si>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</si>
  <si>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</si>
  <si>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</si>
  <si>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</si>
  <si>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</si>
  <si>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</si>
  <si>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</si>
  <si>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</si>
  <si>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</si>
  <si>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</si>
  <si>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</si>
  <si>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</si>
  <si>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</si>
  <si>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</si>
  <si>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</si>
  <si>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</si>
  <si>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</si>
  <si>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</si>
  <si>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</si>
  <si>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</si>
  <si>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</si>
  <si>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</si>
  <si>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</si>
  <si>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</si>
  <si>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</si>
  <si>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</si>
  <si>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</si>
  <si>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</si>
  <si>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</si>
  <si>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</si>
  <si>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</si>
  <si>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</si>
  <si>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</si>
  <si>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</si>
  <si>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</si>
  <si>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</si>
  <si>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</si>
  <si>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</si>
  <si>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</si>
  <si>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</si>
  <si>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</si>
  <si>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</si>
  <si>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</si>
  <si>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</si>
  <si>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</si>
  <si>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</si>
  <si>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</si>
  <si>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</si>
  <si>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</si>
  <si>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</si>
  <si>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</si>
  <si>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</si>
  <si>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</si>
  <si>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</si>
  <si>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</si>
  <si>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</si>
  <si>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</si>
  <si>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</si>
  <si>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</si>
  <si>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</si>
  <si>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</si>
  <si>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</si>
  <si>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</si>
  <si>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</si>
  <si>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</si>
  <si>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</si>
  <si>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</si>
  <si>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</si>
  <si>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</si>
  <si>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</si>
  <si>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</si>
  <si>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</si>
  <si>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</si>
  <si>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</si>
  <si>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</si>
  <si>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</si>
  <si>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</si>
  <si>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</si>
  <si>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</si>
  <si>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</si>
  <si>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</si>
  <si>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</si>
  <si>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</si>
  <si>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</si>
  <si>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</si>
  <si>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</si>
  <si>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</si>
  <si>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</si>
  <si>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</si>
  <si>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</si>
  <si>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</si>
  <si>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</si>
  <si>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</si>
  <si>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</si>
  <si>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</si>
  <si>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</si>
  <si>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</si>
  <si>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</si>
  <si>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</si>
  <si>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</si>
  <si>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</si>
  <si>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</si>
  <si>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</si>
  <si>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</si>
  <si>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</si>
  <si>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</si>
  <si>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</si>
  <si>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</si>
  <si>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</si>
  <si>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</si>
  <si>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</si>
  <si>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</si>
  <si>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</si>
  <si>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</si>
  <si>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</si>
  <si>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</si>
  <si>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</si>
  <si>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</si>
  <si>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</si>
  <si>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</si>
  <si>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</si>
  <si>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</si>
  <si>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</si>
  <si>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</si>
  <si>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</si>
  <si>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</si>
  <si>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</si>
  <si>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</si>
  <si>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</si>
  <si>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</si>
  <si>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</si>
  <si>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</si>
  <si>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</si>
  <si>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</si>
  <si>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</si>
  <si>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</si>
  <si>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</si>
  <si>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</si>
  <si>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</si>
  <si>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</si>
  <si>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</si>
  <si>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</si>
  <si>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</si>
  <si>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</si>
  <si>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</si>
  <si>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</si>
  <si>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</si>
  <si>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</si>
  <si>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</si>
  <si>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</si>
  <si>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</si>
  <si>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</si>
  <si>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</si>
  <si>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</si>
  <si>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</si>
  <si>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</si>
  <si>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</si>
  <si>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</si>
  <si>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</si>
  <si>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</si>
  <si>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</si>
  <si>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</si>
  <si>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</si>
  <si>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</si>
  <si>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</si>
  <si>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</si>
  <si>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</si>
  <si>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</si>
  <si>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</si>
  <si>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</si>
  <si>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</si>
  <si>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</si>
  <si>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</si>
  <si>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</si>
  <si>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</si>
  <si>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</si>
  <si>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</si>
  <si>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</si>
  <si>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</si>
  <si>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</si>
  <si>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</si>
  <si>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</si>
  <si>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</si>
  <si>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</si>
  <si>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</si>
  <si>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</si>
  <si>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</si>
  <si>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</si>
  <si>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</si>
  <si>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</si>
  <si>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</si>
  <si>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</si>
  <si>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</si>
  <si>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</si>
  <si>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</si>
  <si>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</si>
  <si>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</si>
  <si>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</si>
  <si>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</si>
  <si>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</si>
  <si>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</si>
  <si>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</si>
  <si>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</si>
  <si>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</si>
  <si>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</si>
  <si>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</si>
  <si>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</si>
  <si>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</si>
  <si>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</si>
  <si>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</si>
  <si>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</si>
  <si>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</si>
  <si>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</si>
  <si>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</si>
  <si>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</si>
  <si>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</si>
  <si>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</si>
  <si>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</si>
  <si>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</si>
  <si>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</si>
  <si>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</si>
  <si>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</si>
  <si>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</si>
  <si>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</si>
  <si>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</si>
  <si>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</si>
  <si>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</si>
  <si>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</si>
  <si>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</si>
  <si>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</si>
  <si>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</si>
  <si>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</si>
  <si>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</si>
  <si>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</si>
  <si>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</si>
  <si>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</si>
  <si>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</si>
  <si>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</si>
  <si>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</si>
  <si>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</si>
  <si>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</si>
  <si>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</si>
  <si>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</si>
  <si>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</si>
  <si>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</si>
  <si>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</si>
  <si>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</si>
  <si>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</si>
  <si>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</si>
  <si>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</si>
  <si>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</si>
  <si>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</si>
  <si>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</si>
  <si>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</si>
  <si>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</si>
  <si>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</si>
  <si>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</si>
  <si>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</si>
  <si>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</si>
  <si>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</si>
  <si>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</si>
  <si>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</si>
  <si>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</si>
  <si>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</si>
  <si>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</si>
  <si>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</si>
  <si>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</si>
  <si>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</si>
  <si>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</si>
  <si>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</si>
  <si>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</si>
  <si>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</si>
  <si>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</si>
  <si>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</si>
  <si>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</si>
  <si>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</si>
  <si>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</si>
  <si>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</si>
  <si>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</si>
  <si>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</si>
  <si>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</si>
  <si>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</si>
  <si>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</si>
  <si>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</si>
  <si>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</si>
  <si>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</si>
  <si>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</si>
  <si>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</si>
  <si>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</si>
  <si>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</si>
  <si>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</si>
  <si>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</si>
  <si>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</si>
  <si>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</si>
  <si>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</si>
  <si>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</si>
  <si>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</si>
  <si>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</si>
  <si>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</si>
  <si>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</si>
  <si>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</si>
  <si>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</si>
  <si>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</si>
  <si>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</si>
  <si>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</si>
  <si>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</si>
  <si>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</si>
  <si>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</si>
  <si>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</si>
  <si>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</si>
  <si>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</si>
  <si>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</si>
  <si>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</si>
  <si>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</si>
  <si>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</si>
  <si>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</si>
  <si>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</si>
  <si>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</si>
  <si>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</si>
  <si>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</si>
  <si>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</si>
  <si>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</si>
  <si>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</si>
  <si>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</si>
  <si>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</si>
  <si>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</si>
  <si>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</si>
  <si>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</si>
  <si>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</si>
  <si>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</si>
  <si>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</si>
  <si>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</si>
  <si>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</si>
  <si>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</si>
  <si>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</si>
  <si>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</si>
  <si>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</si>
  <si>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</si>
  <si>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</si>
  <si>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</si>
  <si>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</si>
  <si>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</si>
  <si>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</si>
  <si>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</si>
  <si>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</si>
  <si>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</si>
  <si>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</si>
  <si>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</si>
  <si>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</si>
  <si>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</si>
  <si>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</si>
  <si>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</si>
  <si>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</si>
  <si>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</si>
  <si>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</si>
  <si>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</si>
  <si>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</si>
  <si>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</si>
  <si>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</si>
  <si>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</si>
  <si>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</si>
  <si>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</si>
  <si>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</si>
  <si>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</si>
  <si>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</si>
  <si>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</si>
  <si>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</si>
  <si>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</si>
  <si>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</si>
  <si>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</si>
  <si>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</si>
  <si>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</si>
  <si>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</si>
  <si>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</si>
  <si>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</si>
  <si>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</si>
  <si>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</si>
  <si>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</si>
  <si>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</si>
  <si>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</si>
  <si>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</si>
  <si>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</si>
  <si>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</si>
  <si>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</si>
  <si>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</si>
  <si>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</si>
  <si>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</si>
  <si>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</si>
  <si>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</si>
  <si>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</si>
  <si>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</si>
  <si>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</si>
  <si>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</si>
  <si>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</si>
  <si>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</si>
  <si>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</si>
  <si>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</si>
  <si>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</si>
  <si>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</si>
  <si>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</si>
  <si>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</si>
  <si>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</si>
  <si>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</si>
  <si>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</si>
  <si>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</si>
  <si>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</si>
  <si>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</si>
  <si>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</si>
  <si>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</si>
  <si>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</si>
  <si>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</si>
  <si>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</si>
  <si>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</si>
  <si>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</si>
  <si>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</si>
  <si>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</si>
  <si>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</si>
  <si>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</si>
  <si>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</si>
  <si>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</si>
  <si>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</si>
  <si>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</si>
  <si>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</si>
  <si>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</si>
  <si>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</si>
  <si>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</si>
  <si>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</si>
  <si>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</si>
  <si>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</si>
  <si>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</si>
  <si>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</si>
  <si>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</si>
  <si>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</si>
  <si>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</si>
  <si>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</si>
  <si>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</si>
  <si>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</si>
  <si>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</si>
  <si>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</si>
  <si>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</si>
  <si>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</si>
  <si>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</si>
  <si>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</si>
  <si>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</si>
  <si>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</si>
  <si>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</si>
  <si>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</si>
  <si>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</si>
  <si>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</si>
  <si>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</si>
  <si>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</si>
  <si>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</si>
  <si>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</si>
  <si>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</si>
  <si>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</si>
  <si>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</si>
  <si>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</si>
  <si>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</si>
  <si>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</si>
  <si>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</si>
  <si>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</si>
  <si>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</si>
  <si>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</si>
  <si>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</si>
  <si>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</si>
  <si>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</si>
  <si>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</si>
  <si>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</si>
  <si>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</si>
  <si>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</si>
  <si>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</si>
  <si>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</si>
  <si>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</si>
  <si>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</si>
  <si>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</si>
  <si>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</si>
  <si>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</si>
  <si>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</si>
  <si>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</si>
  <si>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</si>
  <si>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</si>
  <si>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</si>
  <si>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</si>
  <si>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</si>
  <si>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</si>
  <si>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</si>
  <si>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</si>
  <si>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</si>
  <si>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</si>
  <si>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</si>
  <si>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</si>
  <si>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</si>
  <si>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</si>
  <si>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</si>
  <si>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</si>
  <si>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</si>
  <si>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</si>
  <si>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</si>
  <si>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</si>
  <si>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</si>
  <si>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</si>
  <si>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</si>
  <si>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</si>
  <si>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</si>
  <si>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</si>
  <si>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</si>
  <si>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</si>
  <si>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</si>
  <si>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</si>
  <si>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</si>
  <si>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</si>
  <si>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</si>
  <si>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</si>
  <si>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</si>
  <si>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</si>
  <si>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</si>
  <si>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</si>
  <si>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</si>
  <si>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</si>
  <si>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</si>
  <si>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</si>
  <si>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</si>
  <si>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</si>
  <si>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</si>
  <si>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</si>
  <si>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</si>
  <si>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</si>
  <si>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</si>
  <si>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</si>
  <si>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</si>
  <si>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</si>
  <si>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</si>
  <si>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</si>
  <si>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</si>
  <si>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</si>
  <si>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</si>
  <si>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</si>
  <si>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</si>
  <si>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</si>
  <si>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</si>
  <si>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</si>
  <si>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</si>
  <si>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</si>
  <si>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</si>
  <si>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</si>
  <si>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</si>
  <si>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</si>
  <si>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</si>
  <si>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</si>
  <si>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</si>
  <si>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</si>
  <si>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</si>
  <si>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</si>
  <si>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</si>
  <si>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</si>
  <si>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</si>
  <si>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</si>
  <si>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</si>
  <si>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</si>
  <si>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</si>
  <si>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</si>
  <si>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</si>
  <si>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</si>
  <si>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</si>
  <si>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</si>
  <si>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</si>
  <si>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</si>
  <si>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</si>
  <si>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</si>
  <si>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</si>
  <si>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</si>
  <si>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</si>
  <si>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</si>
  <si>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</si>
  <si>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</si>
  <si>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</si>
  <si>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</si>
  <si>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</si>
  <si>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</si>
  <si>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</si>
  <si>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</si>
  <si>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</si>
  <si>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</si>
  <si>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</si>
  <si>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</si>
  <si>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</si>
  <si>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</si>
  <si>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</si>
  <si>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</si>
  <si>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</si>
  <si>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</si>
  <si>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</si>
  <si>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</si>
  <si>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</si>
  <si>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</si>
  <si>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</si>
  <si>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</si>
  <si>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</si>
  <si>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</si>
  <si>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</si>
  <si>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</si>
  <si>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</si>
  <si>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</si>
  <si>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</si>
  <si>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</si>
  <si>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</si>
  <si>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</si>
  <si>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</si>
  <si>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</si>
  <si>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</si>
  <si>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</si>
  <si>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</si>
  <si>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</si>
  <si>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</si>
  <si>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</si>
  <si>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</si>
  <si>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</si>
  <si>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</si>
  <si>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</si>
  <si>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</si>
  <si>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</si>
  <si>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</si>
  <si>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</si>
  <si>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</si>
  <si>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</si>
  <si>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</si>
  <si>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</si>
  <si>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</si>
  <si>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</si>
  <si>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</si>
  <si>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</si>
  <si>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</si>
  <si>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</si>
  <si>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</si>
  <si>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</si>
  <si>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</si>
  <si>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</si>
  <si>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</si>
  <si>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</si>
  <si>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</si>
  <si>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</si>
  <si>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</si>
  <si>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</si>
  <si>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</si>
  <si>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</si>
  <si>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</si>
  <si>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</si>
  <si>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</si>
  <si>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</si>
  <si>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</si>
  <si>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</si>
  <si>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</si>
  <si>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</si>
  <si>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</si>
  <si>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</si>
  <si>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</si>
  <si>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</si>
  <si>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</si>
  <si>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</si>
  <si>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</si>
  <si>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</si>
  <si>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</si>
  <si>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</si>
  <si>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</si>
  <si>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</si>
  <si>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</si>
  <si>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</si>
  <si>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</si>
  <si>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</si>
  <si>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</si>
  <si>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</si>
  <si>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</si>
  <si>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</si>
  <si>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</si>
  <si>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</si>
  <si>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</si>
  <si>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</si>
  <si>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</si>
  <si>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</si>
  <si>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</si>
  <si>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</si>
  <si>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</si>
  <si>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</si>
  <si>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</si>
  <si>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</si>
  <si>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</si>
  <si>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</si>
  <si>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</si>
  <si>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</si>
  <si>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</si>
  <si>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</si>
  <si>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</si>
  <si>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</si>
  <si>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</si>
  <si>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</si>
  <si>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</si>
  <si>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</si>
  <si>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</si>
  <si>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</si>
  <si>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</si>
  <si>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</si>
  <si>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</si>
  <si>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</si>
  <si>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</si>
  <si>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</si>
  <si>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</si>
  <si>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</si>
  <si>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</si>
  <si>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</si>
  <si>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</si>
  <si>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</si>
  <si>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</si>
  <si>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</si>
  <si>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</si>
  <si>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</si>
  <si>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</si>
  <si>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</si>
  <si>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</si>
  <si>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</si>
  <si>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</si>
  <si>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</si>
  <si>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</si>
  <si>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</si>
  <si>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</si>
  <si>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</si>
  <si>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</si>
  <si>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</si>
  <si>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</si>
  <si>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</si>
  <si>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</si>
  <si>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</si>
  <si>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</si>
  <si>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</si>
  <si>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</si>
  <si>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</si>
  <si>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</si>
  <si>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</si>
  <si>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</si>
  <si>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</si>
  <si>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</si>
  <si>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</si>
  <si>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</si>
  <si>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</si>
  <si>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</si>
  <si>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</si>
  <si>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</si>
  <si>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</si>
  <si>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</si>
  <si>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</si>
  <si>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</si>
  <si>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</si>
  <si>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</si>
  <si>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</si>
  <si>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</si>
  <si>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</si>
  <si>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</si>
  <si>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</si>
  <si>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</si>
  <si>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</si>
  <si>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</si>
  <si>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</si>
  <si>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</si>
  <si>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</si>
  <si>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</si>
  <si>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</si>
  <si>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</si>
  <si>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</si>
  <si>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</si>
  <si>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</si>
  <si>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</si>
  <si>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</si>
  <si>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</si>
  <si>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</si>
  <si>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</si>
  <si>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</si>
  <si>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</si>
  <si>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</si>
  <si>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</si>
  <si>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</si>
  <si>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</si>
  <si>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</si>
  <si>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</si>
  <si>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</si>
  <si>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</si>
  <si>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</si>
  <si>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</si>
  <si>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</si>
  <si>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</si>
  <si>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</si>
  <si>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</si>
  <si>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</si>
  <si>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</si>
  <si>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</si>
  <si>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</si>
  <si>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</si>
  <si>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</si>
  <si>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</si>
  <si>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</si>
  <si>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</si>
  <si>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</si>
  <si>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</si>
  <si>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</si>
  <si>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</si>
  <si>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</si>
  <si>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</si>
  <si>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</si>
  <si>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</si>
  <si>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</si>
  <si>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</si>
  <si>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</si>
  <si>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</si>
  <si>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</si>
  <si>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</si>
  <si>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</si>
  <si>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</si>
  <si>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</si>
  <si>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</si>
  <si>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</si>
  <si>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</si>
  <si>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</si>
  <si>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</si>
  <si>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</si>
  <si>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</si>
  <si>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</si>
  <si>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</si>
  <si>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</si>
  <si>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</si>
  <si>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</si>
  <si>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</si>
  <si>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</si>
  <si>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</si>
  <si>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</si>
  <si>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</si>
  <si>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</si>
  <si>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</si>
  <si>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</si>
  <si>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</si>
  <si>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</si>
  <si>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</si>
  <si>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</si>
  <si>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</si>
  <si>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</si>
  <si>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</si>
  <si>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</si>
  <si>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</si>
  <si>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</si>
  <si>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</si>
  <si>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</si>
  <si>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</si>
  <si>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</si>
  <si>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</si>
  <si>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</si>
  <si>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</si>
  <si>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</si>
  <si>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</si>
  <si>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</si>
  <si>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</si>
  <si>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</si>
  <si>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</si>
  <si>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</si>
  <si>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</si>
  <si>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</si>
  <si>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</si>
  <si>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</si>
  <si>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</si>
  <si>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</si>
  <si>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</si>
  <si>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</si>
  <si>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</si>
  <si>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</si>
  <si>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</si>
  <si>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</si>
  <si>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</si>
  <si>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</si>
  <si>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</si>
  <si>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</si>
  <si>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</si>
  <si>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</si>
  <si>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</si>
  <si>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</si>
  <si>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</si>
  <si>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</si>
  <si>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</si>
  <si>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</si>
  <si>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</si>
  <si>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</si>
  <si>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</si>
  <si>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</si>
  <si>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</si>
  <si>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</si>
  <si>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</si>
  <si>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</si>
  <si>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</si>
  <si>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</si>
  <si>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</si>
  <si>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</si>
  <si>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</si>
  <si>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</si>
  <si>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</si>
  <si>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</si>
  <si>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</si>
  <si>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</si>
  <si>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</si>
  <si>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</si>
  <si>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</si>
  <si>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</si>
  <si>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</si>
  <si>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</si>
  <si>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</si>
  <si>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</si>
  <si>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</si>
  <si>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</si>
  <si>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</si>
  <si>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</si>
  <si>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</si>
  <si>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</si>
  <si>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</si>
  <si>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</si>
  <si>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</si>
  <si>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</si>
  <si>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</si>
  <si>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</si>
  <si>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</si>
  <si>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</si>
  <si>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</si>
  <si>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</si>
  <si>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</si>
  <si>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</si>
  <si>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</si>
  <si>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</si>
  <si>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</si>
  <si>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</si>
  <si>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</si>
  <si>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</si>
  <si>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</si>
  <si>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</si>
  <si>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</si>
  <si>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</si>
  <si>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</si>
  <si>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</si>
  <si>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</si>
  <si>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</si>
  <si>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</si>
  <si>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</si>
  <si>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</si>
  <si>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</si>
  <si>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</si>
  <si>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</si>
  <si>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</si>
  <si>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</si>
  <si>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</si>
  <si>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</si>
  <si>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</si>
  <si>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</si>
  <si>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</si>
  <si>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</si>
  <si>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</si>
  <si>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</si>
  <si>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</si>
  <si>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</si>
  <si>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</si>
  <si>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</si>
  <si>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</si>
  <si>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</si>
  <si>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</si>
  <si>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</si>
  <si>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</si>
  <si>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</si>
  <si>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</si>
  <si>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</si>
  <si>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</si>
  <si>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</si>
  <si>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</si>
  <si>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</si>
  <si>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</si>
  <si>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</si>
  <si>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</si>
  <si>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</si>
  <si>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</si>
  <si>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</si>
  <si>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</si>
  <si>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</si>
  <si>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</si>
  <si>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</si>
  <si>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</si>
  <si>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</si>
  <si>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</si>
  <si>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</si>
  <si>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</si>
  <si>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</si>
  <si>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</si>
  <si>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</si>
  <si>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</si>
  <si>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</si>
  <si>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</si>
  <si>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</si>
  <si>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</si>
  <si>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</si>
  <si>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</si>
  <si>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</si>
  <si>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</si>
  <si>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</si>
  <si>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</si>
  <si>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</si>
  <si>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</si>
  <si>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</si>
  <si>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</si>
  <si>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</si>
  <si>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</si>
  <si>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</si>
  <si>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</si>
  <si>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</si>
  <si>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</si>
  <si>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</si>
  <si>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</si>
  <si>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</si>
  <si>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</si>
  <si>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</si>
  <si>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</si>
  <si>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</si>
  <si>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</si>
  <si>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</si>
  <si>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</si>
  <si>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</si>
  <si>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</si>
  <si>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</si>
  <si>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</si>
  <si>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</si>
  <si>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</si>
  <si>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</si>
  <si>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</si>
  <si>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</si>
  <si>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</si>
  <si>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</si>
  <si>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</si>
  <si>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</si>
  <si>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</si>
  <si>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</si>
  <si>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</si>
  <si>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</si>
  <si>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</si>
  <si>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</si>
  <si>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</si>
  <si>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</si>
  <si>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</si>
  <si>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</si>
  <si>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</si>
  <si>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</si>
  <si>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</si>
  <si>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</si>
  <si>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</si>
  <si>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</si>
  <si>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</si>
  <si>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</si>
  <si>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</si>
  <si>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</si>
  <si>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</si>
  <si>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</si>
  <si>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</si>
  <si>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</si>
  <si>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</si>
  <si>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</si>
  <si>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</si>
  <si>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</si>
  <si>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</si>
  <si>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</si>
  <si>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</si>
  <si>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</si>
  <si>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</si>
  <si>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</si>
  <si>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</si>
  <si>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</si>
  <si>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</si>
  <si>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</si>
  <si>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</si>
  <si>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</si>
  <si>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</si>
  <si>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</si>
  <si>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</si>
  <si>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</si>
  <si>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</si>
  <si>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</si>
  <si>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</si>
  <si>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</si>
  <si>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</si>
  <si>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</si>
  <si>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</si>
  <si>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</si>
  <si>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</si>
  <si>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</si>
  <si>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</si>
  <si>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</si>
  <si>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</si>
  <si>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</si>
  <si>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</si>
  <si>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</si>
  <si>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</si>
  <si>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</si>
  <si>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</si>
  <si>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</si>
  <si>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</si>
  <si>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</si>
  <si>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</si>
  <si>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</si>
  <si>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</si>
  <si>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</si>
  <si>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</si>
  <si>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</si>
  <si>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</si>
  <si>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</si>
  <si>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</si>
  <si>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</si>
  <si>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</si>
  <si>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</si>
  <si>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</si>
  <si>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</si>
  <si>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</si>
  <si>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</si>
  <si>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</si>
  <si>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</si>
  <si>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</si>
  <si>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</si>
  <si>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</si>
  <si>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</si>
  <si>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</si>
  <si>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</si>
  <si>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</si>
  <si>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</si>
  <si>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</si>
  <si>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</si>
  <si>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</si>
  <si>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</si>
  <si>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</si>
  <si>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</si>
  <si>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</si>
  <si>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</si>
  <si>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</si>
  <si>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</si>
  <si>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</si>
  <si>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</si>
  <si>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</si>
  <si>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</si>
  <si>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</si>
  <si>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</si>
  <si>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</si>
  <si>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</si>
  <si>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</si>
  <si>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</si>
  <si>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</si>
  <si>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</si>
  <si>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</si>
  <si>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</si>
  <si>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</si>
  <si>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</si>
  <si>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</si>
  <si>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</si>
  <si>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</si>
  <si>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</si>
  <si>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</si>
  <si>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</si>
  <si>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</si>
  <si>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</si>
  <si>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</si>
  <si>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</si>
  <si>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</si>
  <si>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</si>
  <si>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</si>
  <si>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</si>
  <si>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</si>
  <si>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</si>
  <si>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</si>
  <si>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</si>
  <si>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</si>
  <si>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</si>
  <si>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</si>
  <si>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</si>
  <si>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</si>
  <si>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</si>
  <si>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</si>
  <si>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</si>
  <si>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</si>
  <si>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</si>
  <si>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</si>
  <si>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</si>
  <si>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</si>
  <si>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</si>
  <si>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</si>
  <si>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</si>
  <si>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</si>
  <si>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</si>
  <si>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</si>
  <si>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</si>
  <si>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</si>
  <si>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</si>
  <si>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</si>
  <si>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</si>
  <si>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</si>
  <si>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</si>
  <si>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</si>
  <si>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</si>
  <si>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</si>
  <si>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</si>
  <si>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</si>
  <si>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</si>
  <si>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</si>
  <si>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</si>
  <si>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</si>
  <si>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</si>
  <si>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</si>
  <si>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</si>
  <si>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</si>
  <si>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</si>
  <si>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</si>
  <si>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</si>
  <si>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</si>
  <si>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</si>
  <si>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</si>
  <si>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</si>
  <si>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</si>
  <si>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</si>
  <si>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</si>
  <si>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</si>
  <si>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</si>
  <si>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</si>
  <si>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</si>
  <si>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</si>
  <si>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</si>
  <si>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</si>
  <si>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</si>
  <si>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</si>
  <si>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</si>
  <si>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</si>
  <si>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</si>
  <si>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</si>
  <si>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</si>
  <si>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</si>
  <si>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</si>
  <si>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</si>
  <si>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</si>
  <si>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</si>
  <si>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</si>
  <si>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</si>
  <si>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</si>
  <si>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</si>
  <si>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</si>
  <si>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</si>
  <si>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</si>
  <si>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</si>
  <si>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</si>
  <si>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</si>
  <si>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</si>
  <si>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</si>
  <si>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</si>
  <si>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</si>
  <si>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</si>
  <si>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</si>
  <si>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</si>
  <si>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</si>
  <si>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</si>
  <si>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</si>
  <si>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</si>
  <si>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</si>
  <si>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</si>
  <si>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</si>
  <si>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</si>
  <si>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</si>
  <si>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</si>
  <si>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</si>
  <si>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</si>
  <si>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</si>
  <si>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</si>
  <si>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</si>
  <si>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</si>
  <si>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</si>
  <si>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</si>
  <si>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</si>
  <si>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</si>
  <si>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</si>
  <si>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</si>
  <si>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</si>
  <si>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</si>
  <si>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</si>
  <si>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</si>
  <si>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</si>
  <si>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</si>
  <si>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</si>
  <si>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</si>
  <si>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</si>
  <si>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</si>
  <si>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</si>
  <si>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</si>
  <si>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</si>
  <si>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</si>
  <si>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</si>
  <si>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</si>
  <si>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</si>
  <si>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</si>
  <si>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</si>
  <si>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</si>
  <si>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</si>
  <si>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</si>
  <si>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</si>
  <si>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</si>
  <si>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</si>
  <si>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</si>
  <si>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</si>
  <si>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</si>
  <si>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</si>
  <si>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</si>
  <si>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</si>
  <si>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</si>
  <si>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</si>
  <si>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</si>
  <si>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</si>
  <si>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</si>
  <si>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</si>
  <si>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</si>
  <si>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</si>
  <si>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</si>
  <si>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</si>
  <si>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</si>
  <si>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</si>
  <si>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</si>
  <si>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</si>
  <si>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</si>
  <si>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</si>
  <si>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</si>
  <si>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</si>
  <si>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</si>
  <si>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</si>
  <si>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</si>
  <si>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</si>
  <si>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</si>
  <si>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</si>
  <si>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</si>
  <si>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</si>
  <si>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</si>
  <si>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</si>
  <si>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</si>
  <si>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</si>
  <si>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</si>
  <si>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</si>
  <si>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</si>
  <si>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</si>
  <si>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</si>
  <si>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</si>
  <si>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</si>
  <si>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</si>
  <si>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</si>
  <si>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</si>
  <si>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</si>
  <si>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</si>
  <si>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</si>
  <si>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</si>
  <si>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</si>
  <si>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</si>
  <si>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</si>
  <si>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</si>
  <si>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</si>
  <si>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</si>
  <si>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</si>
  <si>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</si>
  <si>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</si>
  <si>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</si>
  <si>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</si>
  <si>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</si>
  <si>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</si>
  <si>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</si>
  <si>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</si>
  <si>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</si>
  <si>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</si>
  <si>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</si>
  <si>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</si>
  <si>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</si>
  <si>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</si>
  <si>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</si>
  <si>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</si>
  <si>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</si>
  <si>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</si>
  <si>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</si>
  <si>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</si>
  <si>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</si>
  <si>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</si>
  <si>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</si>
  <si>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</si>
  <si>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</si>
  <si>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</si>
  <si>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</si>
  <si>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</si>
  <si>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</si>
  <si>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</si>
  <si>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</si>
  <si>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</si>
  <si>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</si>
  <si>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</si>
  <si>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</si>
  <si>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</si>
  <si>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</si>
  <si>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</si>
  <si>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</si>
  <si>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</si>
  <si>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</si>
  <si>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</si>
  <si>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</si>
  <si>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</si>
  <si>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</si>
  <si>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</si>
  <si>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</si>
  <si>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</si>
  <si>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</si>
  <si>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</si>
  <si>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</si>
  <si>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</si>
  <si>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</si>
  <si>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</si>
  <si>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</si>
  <si>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</si>
  <si>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</si>
  <si>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</si>
  <si>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</si>
  <si>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</si>
  <si>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</si>
  <si>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</si>
  <si>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</si>
  <si>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</si>
  <si>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</si>
  <si>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</si>
  <si>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</si>
  <si>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</si>
  <si>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</si>
  <si>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</si>
  <si>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</si>
  <si>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</si>
  <si>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</si>
  <si>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</si>
  <si>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</si>
  <si>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</si>
  <si>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</si>
  <si>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</si>
  <si>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</si>
  <si>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</si>
  <si>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</si>
  <si>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</si>
  <si>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</si>
  <si>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</si>
  <si>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</si>
  <si>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</si>
  <si>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</si>
  <si>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</si>
  <si>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</si>
  <si>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</si>
  <si>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</si>
  <si>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</si>
  <si>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</si>
  <si>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</si>
  <si>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</si>
  <si>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</si>
  <si>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</si>
  <si>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</si>
  <si>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</si>
  <si>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</si>
  <si>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</si>
  <si>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</si>
  <si>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</si>
  <si>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</si>
  <si>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</si>
  <si>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</si>
  <si>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</si>
  <si>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</si>
  <si>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</si>
  <si>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</si>
  <si>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</si>
  <si>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</si>
  <si>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</si>
  <si>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</si>
  <si>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</si>
  <si>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</si>
  <si>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</si>
  <si>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</si>
  <si>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</si>
  <si>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</si>
  <si>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</si>
  <si>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</si>
  <si>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</si>
  <si>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</si>
  <si>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</si>
  <si>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</si>
  <si>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</si>
  <si>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</si>
  <si>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</si>
  <si>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</si>
  <si>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</si>
  <si>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</si>
  <si>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</si>
  <si>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</si>
  <si>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</si>
  <si>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</si>
  <si>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</si>
  <si>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</si>
  <si>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</si>
  <si>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</si>
  <si>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</si>
  <si>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</si>
  <si>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</si>
  <si>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</si>
  <si>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</si>
  <si>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</si>
  <si>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</si>
  <si>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</si>
  <si>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</si>
  <si>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</si>
  <si>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</si>
  <si>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</si>
  <si>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</si>
  <si>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</si>
  <si>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</si>
  <si>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</si>
  <si>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</si>
  <si>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</si>
  <si>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</si>
  <si>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</si>
  <si>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</si>
  <si>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</si>
  <si>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</si>
  <si>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</si>
  <si>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</si>
  <si>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</si>
  <si>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</si>
  <si>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</si>
  <si>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</si>
  <si>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</si>
  <si>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</si>
  <si>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</si>
  <si>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</si>
  <si>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</si>
  <si>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</si>
  <si>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</si>
  <si>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</si>
  <si>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</si>
  <si>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</si>
  <si>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</si>
  <si>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</si>
  <si>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</si>
  <si>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</si>
  <si>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</si>
  <si>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</si>
  <si>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</si>
  <si>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</si>
  <si>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</si>
  <si>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</si>
  <si>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</si>
  <si>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</si>
  <si>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</si>
  <si>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</si>
  <si>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</si>
  <si>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</si>
  <si>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</si>
  <si>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</si>
  <si>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</si>
  <si>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</si>
  <si>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</si>
  <si>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</si>
  <si>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</si>
  <si>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</si>
  <si>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</si>
  <si>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</si>
  <si>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</si>
  <si>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</si>
  <si>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</si>
  <si>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</si>
  <si>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</si>
  <si>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</si>
  <si>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</si>
  <si>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</si>
  <si>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</si>
  <si>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</si>
  <si>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</si>
  <si>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</si>
  <si>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</si>
  <si>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</si>
  <si>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</si>
  <si>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</si>
  <si>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</si>
  <si>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</si>
  <si>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</si>
  <si>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</si>
  <si>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</si>
  <si>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</si>
  <si>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</si>
  <si>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</si>
  <si>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</si>
  <si>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</si>
  <si>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</si>
  <si>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</si>
  <si>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</si>
  <si>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</si>
  <si>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</si>
  <si>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</si>
  <si>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</si>
  <si>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</si>
  <si>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</si>
  <si>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</si>
  <si>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</si>
  <si>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</si>
  <si>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</si>
  <si>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</si>
  <si>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</si>
  <si>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</si>
  <si>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</si>
  <si>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</si>
  <si>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</si>
  <si>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</si>
  <si>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</si>
  <si>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</si>
  <si>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</si>
  <si>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</si>
  <si>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</si>
  <si>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</si>
  <si>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</si>
  <si>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</si>
  <si>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</si>
  <si>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</si>
  <si>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</si>
  <si>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</si>
  <si>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</si>
  <si>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</si>
  <si>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</si>
  <si>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</si>
  <si>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</si>
  <si>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</si>
  <si>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</si>
  <si>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</si>
  <si>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</si>
  <si>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</si>
  <si>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</si>
  <si>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</si>
  <si>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</si>
  <si>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</si>
  <si>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</si>
  <si>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</si>
  <si>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</si>
  <si>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</si>
  <si>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</si>
  <si>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</si>
  <si>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</si>
  <si>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</si>
  <si>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</si>
  <si>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</si>
  <si>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</si>
  <si>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</si>
  <si>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</si>
  <si>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</si>
  <si>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</si>
  <si>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</si>
  <si>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</si>
  <si>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</si>
  <si>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</si>
  <si>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</si>
  <si>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</si>
  <si>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</si>
  <si>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</si>
  <si>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</si>
  <si>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</si>
  <si>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</si>
  <si>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</si>
  <si>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</si>
  <si>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</si>
  <si>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</si>
  <si>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</si>
  <si>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</si>
  <si>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</si>
  <si>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</si>
  <si>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</si>
  <si>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</si>
  <si>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</si>
  <si>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</si>
  <si>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</si>
  <si>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</si>
  <si>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</si>
  <si>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</si>
  <si>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</si>
  <si>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</si>
  <si>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</si>
  <si>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</si>
  <si>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</si>
  <si>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</si>
  <si>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</si>
  <si>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</si>
  <si>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</si>
  <si>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</si>
  <si>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</si>
  <si>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</si>
  <si>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</si>
  <si>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</si>
  <si>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</si>
  <si>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</si>
  <si>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</si>
  <si>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</si>
  <si>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</si>
  <si>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</si>
  <si>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</si>
  <si>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</si>
  <si>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</si>
  <si>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</si>
  <si>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</si>
  <si>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</si>
  <si>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</si>
  <si>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</si>
  <si>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</si>
  <si>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</si>
  <si>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</si>
  <si>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</si>
  <si>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</si>
  <si>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</si>
  <si>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</si>
  <si>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</si>
  <si>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</si>
  <si>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</si>
  <si>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</si>
  <si>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</si>
  <si>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</si>
  <si>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</si>
  <si>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</si>
  <si>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</si>
  <si>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</si>
  <si>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</si>
  <si>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</si>
  <si>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</si>
  <si>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</si>
  <si>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</si>
  <si>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</si>
  <si>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</si>
  <si>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</si>
  <si>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</si>
  <si>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</si>
  <si>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</si>
  <si>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</si>
  <si>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</si>
  <si>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</si>
  <si>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</si>
  <si>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</si>
  <si>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</si>
  <si>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</si>
  <si>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</si>
  <si>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</si>
  <si>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</si>
  <si>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</si>
  <si>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</si>
  <si>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</si>
  <si>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</si>
  <si>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</si>
  <si>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</si>
  <si>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</si>
  <si>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</si>
  <si>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</si>
  <si>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</si>
  <si>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</si>
  <si>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</si>
  <si>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</si>
  <si>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</si>
  <si>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</si>
  <si>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</si>
  <si>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</si>
  <si>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</si>
  <si>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</si>
  <si>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</si>
  <si>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</si>
  <si>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</si>
  <si>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</si>
  <si>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</si>
  <si>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</si>
  <si>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</si>
  <si>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</si>
  <si>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</si>
  <si>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</si>
  <si>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</si>
  <si>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</si>
  <si>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</si>
  <si>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</si>
  <si>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</si>
  <si>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</si>
  <si>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</si>
  <si>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</si>
  <si>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</si>
  <si>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</si>
  <si>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</si>
  <si>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</si>
  <si>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</si>
  <si>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</si>
  <si>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</si>
  <si>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</si>
  <si>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</si>
  <si>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</si>
  <si>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</si>
  <si>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</si>
  <si>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</si>
  <si>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</si>
  <si>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</si>
  <si>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</si>
  <si>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</si>
  <si>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</si>
  <si>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</si>
  <si>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</si>
  <si>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</si>
  <si>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</si>
  <si>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</si>
  <si>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</si>
  <si>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</si>
  <si>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</si>
  <si>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</si>
  <si>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</si>
  <si>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</si>
  <si>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</si>
  <si>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</si>
  <si>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</si>
  <si>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</si>
  <si>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</si>
  <si>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</si>
  <si>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</si>
  <si>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</si>
  <si>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</si>
  <si>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</si>
  <si>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</si>
  <si>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</si>
  <si>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</si>
  <si>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</si>
  <si>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</si>
  <si>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</si>
  <si>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</si>
  <si>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</si>
  <si>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</si>
  <si>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</si>
  <si>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</si>
  <si>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</si>
  <si>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</si>
  <si>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</si>
  <si>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</si>
  <si>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</si>
  <si>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</si>
  <si>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</si>
  <si>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</si>
  <si>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</si>
  <si>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</si>
  <si>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</si>
  <si>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</si>
  <si>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</si>
  <si>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</si>
  <si>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</si>
  <si>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</si>
  <si>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</si>
  <si>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</si>
  <si>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</si>
  <si>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</si>
  <si>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</si>
  <si>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</si>
  <si>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</si>
  <si>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</si>
  <si>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</si>
  <si>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</si>
  <si>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</si>
  <si>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</si>
  <si>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</si>
  <si>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</si>
  <si>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</si>
  <si>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</si>
  <si>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</si>
  <si>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</si>
  <si>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</si>
  <si>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</si>
  <si>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</si>
  <si>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</si>
  <si>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</si>
  <si>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</si>
  <si>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</si>
  <si>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</si>
  <si>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</si>
  <si>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</si>
  <si>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</si>
  <si>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</si>
  <si>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</si>
  <si>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</si>
  <si>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</si>
  <si>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</si>
  <si>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</si>
  <si>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</si>
  <si>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</si>
  <si>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</si>
  <si>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</si>
  <si>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</si>
  <si>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</si>
  <si>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</si>
  <si>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</si>
  <si>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</si>
  <si>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</si>
  <si>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</si>
  <si>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</si>
  <si>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</si>
  <si>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</si>
  <si>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</si>
  <si>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</si>
  <si>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</si>
  <si>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</si>
  <si>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</si>
  <si>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</si>
  <si>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</si>
  <si>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</si>
  <si>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</si>
  <si>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</si>
  <si>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</si>
  <si>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</si>
  <si>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</si>
  <si>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</si>
  <si>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</si>
  <si>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</si>
  <si>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</si>
  <si>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</si>
  <si>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</si>
  <si>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</si>
  <si>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</si>
  <si>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</si>
  <si>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</si>
  <si>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</si>
  <si>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</si>
  <si>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</si>
  <si>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</si>
  <si>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</si>
  <si>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</si>
  <si>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</si>
  <si>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</si>
  <si>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</si>
  <si>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</si>
  <si>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</si>
  <si>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</si>
  <si>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</si>
  <si>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</si>
  <si>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</si>
  <si>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</si>
  <si>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</si>
  <si>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</si>
  <si>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</si>
  <si>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</si>
  <si>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</si>
  <si>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</si>
  <si>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</si>
  <si>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</si>
  <si>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</si>
  <si>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</si>
  <si>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</si>
  <si>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</si>
  <si>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</si>
  <si>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</si>
  <si>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</si>
  <si>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</si>
  <si>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</si>
  <si>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</si>
  <si>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</si>
  <si>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</si>
  <si>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</si>
  <si>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</si>
  <si>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</si>
  <si>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</si>
  <si>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</si>
  <si>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</si>
  <si>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</si>
  <si>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</si>
  <si>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</si>
  <si>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</si>
  <si>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</si>
  <si>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</si>
  <si>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</si>
  <si>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</si>
  <si>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</si>
  <si>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</si>
  <si>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</si>
  <si>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</si>
  <si>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</si>
  <si>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</si>
  <si>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</si>
  <si>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</si>
  <si>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</si>
  <si>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</si>
  <si>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</si>
  <si>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</si>
  <si>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</si>
  <si>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</si>
  <si>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</si>
  <si>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</si>
  <si>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</si>
  <si>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</si>
  <si>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</si>
  <si>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</si>
  <si>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</si>
  <si>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</si>
  <si>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</si>
  <si>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</si>
  <si>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</si>
  <si>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</si>
  <si>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</si>
  <si>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</si>
  <si>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</si>
  <si>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</si>
  <si>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</si>
  <si>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</si>
  <si>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</si>
  <si>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</si>
  <si>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</si>
  <si>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</si>
  <si>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</si>
  <si>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</si>
  <si>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</si>
  <si>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</si>
  <si>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</si>
  <si>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</si>
  <si>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</si>
  <si>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</si>
  <si>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</si>
  <si>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</si>
  <si>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</si>
  <si>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</si>
  <si>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</si>
  <si>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</si>
  <si>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</si>
  <si>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</si>
  <si>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</si>
  <si>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</si>
  <si>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</si>
  <si>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</si>
  <si>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</si>
  <si>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</si>
  <si>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</si>
  <si>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</si>
  <si>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</si>
  <si>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</si>
  <si>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</si>
  <si>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</si>
  <si>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</si>
  <si>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</si>
  <si>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</si>
  <si>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</si>
  <si>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</si>
  <si>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</si>
  <si>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</si>
  <si>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</si>
  <si>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</si>
  <si>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</si>
  <si>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</si>
  <si>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</si>
  <si>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</si>
  <si>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</si>
  <si>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</si>
  <si>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</si>
  <si>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</si>
  <si>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</si>
  <si>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</si>
  <si>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</si>
  <si>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</si>
  <si>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</si>
  <si>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</si>
  <si>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</si>
  <si>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</si>
  <si>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</si>
  <si>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</si>
  <si>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</si>
  <si>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</si>
  <si>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</si>
  <si>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</si>
  <si>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</si>
  <si>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</si>
  <si>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</si>
  <si>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</si>
  <si>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</si>
  <si>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</si>
  <si>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</si>
  <si>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</si>
  <si>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</si>
  <si>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</si>
  <si>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</si>
  <si>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</si>
  <si>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</si>
  <si>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</si>
  <si>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</si>
  <si>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</si>
  <si>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</si>
  <si>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</si>
  <si>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</si>
  <si>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</si>
  <si>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</si>
  <si>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</si>
  <si>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</si>
  <si>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</si>
  <si>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</si>
  <si>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</si>
  <si>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</si>
  <si>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</si>
  <si>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</si>
  <si>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</si>
  <si>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</si>
  <si>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</si>
  <si>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</si>
  <si>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</si>
  <si>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</si>
  <si>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</si>
  <si>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</si>
  <si>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</si>
  <si>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</si>
  <si>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</si>
  <si>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</si>
  <si>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</si>
  <si>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</si>
  <si>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</si>
  <si>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</si>
  <si>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</si>
  <si>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</si>
  <si>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</si>
  <si>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</si>
  <si>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</si>
  <si>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</si>
  <si>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</si>
  <si>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</si>
  <si>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</si>
  <si>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</si>
  <si>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</si>
  <si>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</si>
  <si>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</si>
  <si>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</si>
  <si>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</si>
  <si>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</si>
  <si>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</si>
  <si>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</si>
  <si>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</si>
  <si>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</si>
  <si>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</si>
  <si>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</si>
  <si>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</si>
  <si>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</si>
  <si>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</si>
  <si>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</si>
  <si>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</si>
  <si>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</si>
  <si>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</si>
  <si>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</si>
  <si>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</si>
  <si>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</si>
  <si>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</si>
  <si>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</si>
  <si>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</si>
  <si>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</si>
  <si>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</si>
  <si>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</si>
  <si>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</si>
  <si>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</si>
  <si>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</si>
  <si>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</si>
  <si>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</si>
  <si>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</si>
  <si>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</si>
  <si>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</si>
  <si>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</si>
  <si>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</si>
  <si>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</si>
  <si>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</si>
  <si>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</si>
  <si>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</si>
  <si>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</si>
  <si>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</si>
  <si>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</si>
  <si>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</si>
  <si>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</si>
  <si>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</si>
  <si>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</si>
  <si>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</si>
  <si>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</si>
  <si>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</si>
  <si>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</si>
  <si>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</si>
  <si>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</si>
  <si>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</si>
  <si>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</si>
  <si>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</si>
  <si>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</si>
  <si>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</si>
  <si>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</si>
  <si>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</si>
  <si>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</si>
  <si>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</si>
  <si>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</si>
  <si>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</si>
  <si>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</si>
  <si>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</si>
  <si>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</si>
  <si>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</si>
  <si>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</si>
  <si>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</si>
  <si>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</si>
  <si>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</si>
  <si>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</si>
  <si>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</si>
  <si>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</si>
  <si>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</si>
  <si>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</si>
  <si>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</si>
  <si>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</si>
  <si>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</si>
  <si>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</si>
  <si>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</si>
  <si>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</si>
  <si>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</si>
  <si>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</si>
  <si>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</si>
  <si>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</si>
  <si>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</si>
  <si>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</si>
  <si>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</si>
  <si>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</si>
  <si>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</si>
  <si>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</si>
  <si>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</si>
  <si>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</si>
  <si>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</si>
  <si>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</si>
  <si>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</si>
  <si>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</si>
  <si>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</si>
  <si>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</si>
  <si>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</si>
  <si>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</si>
  <si>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</si>
  <si>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</si>
  <si>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</si>
  <si>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</si>
  <si>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</si>
  <si>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</si>
  <si>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</si>
  <si>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</si>
  <si>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</si>
  <si>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</si>
  <si>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</si>
  <si>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</si>
  <si>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</si>
  <si>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</si>
  <si>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</si>
  <si>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</si>
  <si>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</si>
  <si>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</si>
  <si>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</si>
  <si>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</si>
  <si>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</si>
  <si>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</si>
  <si>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</si>
  <si>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</si>
  <si>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</si>
  <si>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</si>
  <si>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</si>
  <si>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</si>
  <si>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</si>
  <si>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</si>
  <si>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</si>
  <si>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</si>
  <si>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</si>
  <si>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</si>
  <si>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</si>
  <si>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</si>
  <si>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</si>
  <si>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</si>
  <si>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</si>
  <si>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</si>
  <si>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</si>
  <si>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</si>
  <si>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</si>
  <si>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</si>
  <si>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</si>
  <si>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</si>
  <si>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</si>
  <si>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</si>
  <si>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</si>
  <si>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</si>
  <si>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</si>
  <si>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</si>
  <si>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</si>
  <si>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</si>
  <si>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</si>
  <si>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</si>
  <si>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</si>
  <si>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</si>
  <si>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</si>
  <si>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</si>
  <si>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</si>
  <si>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</si>
  <si>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</si>
  <si>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</si>
  <si>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</si>
  <si>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</si>
  <si>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</si>
  <si>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</si>
  <si>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</si>
  <si>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</si>
  <si>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</si>
  <si>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</si>
  <si>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</si>
  <si>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</si>
  <si>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</si>
  <si>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</si>
  <si>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</si>
  <si>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</si>
  <si>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</si>
  <si>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</si>
  <si>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</si>
  <si>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</si>
  <si>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</si>
  <si>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</si>
  <si>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</si>
  <si>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</si>
  <si>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</si>
  <si>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</si>
  <si>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</si>
  <si>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</si>
  <si>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</si>
  <si>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</si>
  <si>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</si>
  <si>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</si>
  <si>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</si>
  <si>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</si>
  <si>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</si>
  <si>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</si>
  <si>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</si>
  <si>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</si>
  <si>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</si>
  <si>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</si>
  <si>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</si>
  <si>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</si>
  <si>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</si>
  <si>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</si>
  <si>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</si>
  <si>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</si>
  <si>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</si>
  <si>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</si>
  <si>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</si>
  <si>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</si>
  <si>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</si>
  <si>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</si>
  <si>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</si>
  <si>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</si>
  <si>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</si>
  <si>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</si>
  <si>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</si>
  <si>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</si>
  <si>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</si>
  <si>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</si>
  <si>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</si>
  <si>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</si>
  <si>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</si>
  <si>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</si>
  <si>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</si>
  <si>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</si>
  <si>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</si>
  <si>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</si>
  <si>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</si>
  <si>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</si>
  <si>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</si>
  <si>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</si>
  <si>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</si>
  <si>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</si>
  <si>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</si>
  <si>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</si>
  <si>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</si>
  <si>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</si>
  <si>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</si>
  <si>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</si>
  <si>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</si>
  <si>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</si>
  <si>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</si>
  <si>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</si>
  <si>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</si>
  <si>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</si>
  <si>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</si>
  <si>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</si>
  <si>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</si>
  <si>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</si>
  <si>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</si>
  <si>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</si>
  <si>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</si>
  <si>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</si>
  <si>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</si>
  <si>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</si>
  <si>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</si>
  <si>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</si>
  <si>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</si>
  <si>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</si>
  <si>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</si>
  <si>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</si>
  <si>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</si>
  <si>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</si>
  <si>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</si>
  <si>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</si>
  <si>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</si>
  <si>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</si>
  <si>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</si>
  <si>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</si>
  <si>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</si>
  <si>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</si>
  <si>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</si>
  <si>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</si>
  <si>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</si>
  <si>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</si>
  <si>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</si>
  <si>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</si>
  <si>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</si>
  <si>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</si>
  <si>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</si>
  <si>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</si>
  <si>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</si>
  <si>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</si>
  <si>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</si>
  <si>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</si>
  <si>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</si>
  <si>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</si>
  <si>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</si>
  <si>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</si>
  <si>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</si>
  <si>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</si>
  <si>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</si>
  <si>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</si>
  <si>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</si>
  <si>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</si>
  <si>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</si>
  <si>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</si>
  <si>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</si>
  <si>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</si>
  <si>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</si>
  <si>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</si>
  <si>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</si>
  <si>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</si>
  <si>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</si>
  <si>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</si>
  <si>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</si>
  <si>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</si>
  <si>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</si>
  <si>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</si>
  <si>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</si>
  <si>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</si>
  <si>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</si>
  <si>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</si>
  <si>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</si>
  <si>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</si>
  <si>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</si>
  <si>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</si>
  <si>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</si>
  <si>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</si>
  <si>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</si>
  <si>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</si>
  <si>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</si>
  <si>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</si>
  <si>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</si>
  <si>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</si>
  <si>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</si>
  <si>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</si>
  <si>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</si>
  <si>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</si>
  <si>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</si>
  <si>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</si>
  <si>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</si>
  <si>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</si>
  <si>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</si>
  <si>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</si>
  <si>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</si>
  <si>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</si>
  <si>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</si>
  <si>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</si>
  <si>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</si>
  <si>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</si>
  <si>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</si>
  <si>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</si>
  <si>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</si>
  <si>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</si>
  <si>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</si>
  <si>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</si>
  <si>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</si>
  <si>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</si>
  <si>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</si>
  <si>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</si>
  <si>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</si>
  <si>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</si>
  <si>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</si>
  <si>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</si>
  <si>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</si>
  <si>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</si>
  <si>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</si>
  <si>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</si>
  <si>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</si>
  <si>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</si>
  <si>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</si>
  <si>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</si>
  <si>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</si>
  <si>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</si>
  <si>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</si>
  <si>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</si>
  <si>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</si>
  <si>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</si>
  <si>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</si>
  <si>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</si>
  <si>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</si>
  <si>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</si>
  <si>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</si>
  <si>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</si>
  <si>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</si>
  <si>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</si>
  <si>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</si>
  <si>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</si>
  <si>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</si>
  <si>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</si>
  <si>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</si>
  <si>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</si>
  <si>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</si>
  <si>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</si>
  <si>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</si>
  <si>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</si>
  <si>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</si>
  <si>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</si>
  <si>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</si>
  <si>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</si>
  <si>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</si>
  <si>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</si>
  <si>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</si>
  <si>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</si>
  <si>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</si>
  <si>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</si>
  <si>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</si>
  <si>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</si>
  <si>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</si>
  <si>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</si>
  <si>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</si>
  <si>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</si>
  <si>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</si>
  <si>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</si>
  <si>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</si>
  <si>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</si>
  <si>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</si>
  <si>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</si>
  <si>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</si>
  <si>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</si>
  <si>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</si>
  <si>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</si>
  <si>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</si>
  <si>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</si>
  <si>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</si>
  <si>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</si>
  <si>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</si>
  <si>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</si>
  <si>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</si>
  <si>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</si>
  <si>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</si>
  <si>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</si>
  <si>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</si>
  <si>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</si>
  <si>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</si>
  <si>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</si>
  <si>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</si>
  <si>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</si>
  <si>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</si>
  <si>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</si>
  <si>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</si>
  <si>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</si>
  <si>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</si>
  <si>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</si>
  <si>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</si>
  <si>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</si>
  <si>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</si>
  <si>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</si>
  <si>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</si>
  <si>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</si>
  <si>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</si>
  <si>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</si>
  <si>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</si>
  <si>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</si>
  <si>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</si>
  <si>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</si>
  <si>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</si>
  <si>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</si>
  <si>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</si>
  <si>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</si>
  <si>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</si>
  <si>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</si>
  <si>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</si>
  <si>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</si>
  <si>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</si>
  <si>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</si>
  <si>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</si>
  <si>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</si>
  <si>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</si>
  <si>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</si>
  <si>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</si>
  <si>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</si>
  <si>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</si>
  <si>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</si>
  <si>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</si>
  <si>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</si>
  <si>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</si>
  <si>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</si>
  <si>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</si>
  <si>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</si>
  <si>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</si>
  <si>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</si>
  <si>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</si>
  <si>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</si>
  <si>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</si>
  <si>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</si>
  <si>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</si>
  <si>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</si>
  <si>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</si>
  <si>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</si>
  <si>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</si>
  <si>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</si>
  <si>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</si>
  <si>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</si>
  <si>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</si>
  <si>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</si>
  <si>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</si>
  <si>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</si>
  <si>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</si>
  <si>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</si>
  <si>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</si>
  <si>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</si>
  <si>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</si>
  <si>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</si>
  <si>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</si>
  <si>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</si>
  <si>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</si>
  <si>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</si>
  <si>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</si>
  <si>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</si>
  <si>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</si>
  <si>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</si>
  <si>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</si>
  <si>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</si>
  <si>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</si>
  <si>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</si>
  <si>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</si>
  <si>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</si>
  <si>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</si>
  <si>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</si>
  <si>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</si>
  <si>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</si>
  <si>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</si>
  <si>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</si>
  <si>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</si>
  <si>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</si>
  <si>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</si>
  <si>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</si>
  <si>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</si>
  <si>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</si>
  <si>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</si>
  <si>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</si>
  <si>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</si>
  <si>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</si>
  <si>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</si>
  <si>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</si>
  <si>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</si>
  <si>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</si>
  <si>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</si>
  <si>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</si>
  <si>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</si>
  <si>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</si>
  <si>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</si>
  <si>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</si>
  <si>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</si>
  <si>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</si>
  <si>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</si>
  <si>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</si>
  <si>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</si>
  <si>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</si>
  <si>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</si>
  <si>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</si>
  <si>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</si>
  <si>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</si>
  <si>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</si>
  <si>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</si>
  <si>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</si>
  <si>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</si>
  <si>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</si>
  <si>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</si>
  <si>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</si>
  <si>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</si>
  <si>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</si>
  <si>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</si>
  <si>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</si>
  <si>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</si>
  <si>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</si>
  <si>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</si>
  <si>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</si>
  <si>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</si>
  <si>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</si>
  <si>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</si>
  <si>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</si>
  <si>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</si>
  <si>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</si>
  <si>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</si>
  <si>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</si>
  <si>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</si>
  <si>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</si>
  <si>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</si>
  <si>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</si>
  <si>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</si>
  <si>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</si>
  <si>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</si>
  <si>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</si>
  <si>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</si>
  <si>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</si>
  <si>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</si>
  <si>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</si>
  <si>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</si>
  <si>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</si>
  <si>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</si>
  <si>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</si>
  <si>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</si>
  <si>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</si>
  <si>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</si>
  <si>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</si>
  <si>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</si>
  <si>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</si>
  <si>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</si>
  <si>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</si>
  <si>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</si>
  <si>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</si>
  <si>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</si>
  <si>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</si>
  <si>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</si>
  <si>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</si>
  <si>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</si>
  <si>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</si>
  <si>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</si>
  <si>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</si>
  <si>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</si>
  <si>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</si>
  <si>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</si>
  <si>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</si>
  <si>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</si>
  <si>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</si>
  <si>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</si>
  <si>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</si>
  <si>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</si>
  <si>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</si>
  <si>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</si>
  <si>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</si>
  <si>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</si>
  <si>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</si>
  <si>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</si>
  <si>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</si>
  <si>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</si>
  <si>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</si>
  <si>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</si>
  <si>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</si>
  <si>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</si>
  <si>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</si>
  <si>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</si>
  <si>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</si>
  <si>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</si>
  <si>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</si>
  <si>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</si>
  <si>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</si>
  <si>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</si>
  <si>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</si>
  <si>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</si>
  <si>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</si>
  <si>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</si>
  <si>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</si>
  <si>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</si>
  <si>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</si>
  <si>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</si>
  <si>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</si>
  <si>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</si>
  <si>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</si>
  <si>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</si>
  <si>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</si>
  <si>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</si>
  <si>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</si>
  <si>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</si>
  <si>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</si>
  <si>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</si>
  <si>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</si>
  <si>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</si>
  <si>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</si>
  <si>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</si>
  <si>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</si>
  <si>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</si>
  <si>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</si>
  <si>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</si>
  <si>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</si>
  <si>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</si>
  <si>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</si>
  <si>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</si>
  <si>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</si>
  <si>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</si>
  <si>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</si>
  <si>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</si>
  <si>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</si>
  <si>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</si>
  <si>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</si>
  <si>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</si>
  <si>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</si>
  <si>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</si>
  <si>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</si>
  <si>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</si>
  <si>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</si>
  <si>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</si>
  <si>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</si>
  <si>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</si>
  <si>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</si>
  <si>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</si>
  <si>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</si>
  <si>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</si>
  <si>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</si>
  <si>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</si>
  <si>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</si>
  <si>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</si>
  <si>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</si>
  <si>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</si>
  <si>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</si>
  <si>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</si>
  <si>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</si>
  <si>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</si>
  <si>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</si>
  <si>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</si>
  <si>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</si>
  <si>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</si>
  <si>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</si>
  <si>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</si>
  <si>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</si>
  <si>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</si>
  <si>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</si>
  <si>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</si>
  <si>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</si>
  <si>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</si>
  <si>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</si>
  <si>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</si>
  <si>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</si>
  <si>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</si>
  <si>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</si>
  <si>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</si>
  <si>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</si>
  <si>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</si>
  <si>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</si>
  <si>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</si>
  <si>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</si>
  <si>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</si>
  <si>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</si>
  <si>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</si>
  <si>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</si>
  <si>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</si>
  <si>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</si>
  <si>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</si>
  <si>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</si>
  <si>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</si>
  <si>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</si>
  <si>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</si>
  <si>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</si>
  <si>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</si>
  <si>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</si>
  <si>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</si>
  <si>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</si>
  <si>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</si>
  <si>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</si>
  <si>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</si>
  <si>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</si>
  <si>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</si>
  <si>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</si>
  <si>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</si>
  <si>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</si>
  <si>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</si>
  <si>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</si>
  <si>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</si>
  <si>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</si>
  <si>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</si>
  <si>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</si>
  <si>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</si>
  <si>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</si>
  <si>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</si>
  <si>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</si>
  <si>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</si>
  <si>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</si>
  <si>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</si>
  <si>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</si>
  <si>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</si>
  <si>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</si>
  <si>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</si>
  <si>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</si>
  <si>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</si>
  <si>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</si>
  <si>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</si>
  <si>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</si>
  <si>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</si>
  <si>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</si>
  <si>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</si>
  <si>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</si>
  <si>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</si>
  <si>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</si>
  <si>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</si>
  <si>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</si>
  <si>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</si>
  <si>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</si>
  <si>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</si>
  <si>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</si>
  <si>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</si>
  <si>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</si>
  <si>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</si>
  <si>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</si>
  <si>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</si>
  <si>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</si>
  <si>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</si>
  <si>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</si>
  <si>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</si>
  <si>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</si>
  <si>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</si>
  <si>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</si>
  <si>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</si>
  <si>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</si>
  <si>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</si>
  <si>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</si>
  <si>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</si>
  <si>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</si>
  <si>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</si>
  <si>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</si>
  <si>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</si>
  <si>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</si>
  <si>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</si>
  <si>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</si>
  <si>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</si>
  <si>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</si>
  <si>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</si>
  <si>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</si>
  <si>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</si>
  <si>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</si>
  <si>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</si>
  <si>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</si>
  <si>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</si>
  <si>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</si>
  <si>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</si>
  <si>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</si>
  <si>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</si>
  <si>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</si>
  <si>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</si>
  <si>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</si>
  <si>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</si>
  <si>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</si>
  <si>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</si>
  <si>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</si>
  <si>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</si>
  <si>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</si>
  <si>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</si>
  <si>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</si>
  <si>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</si>
  <si>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</si>
  <si>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</si>
  <si>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</si>
  <si>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</si>
  <si>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</si>
  <si>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</si>
  <si>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</si>
  <si>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</si>
  <si>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</si>
  <si>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</si>
  <si>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</si>
  <si>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</si>
  <si>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</si>
  <si>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</si>
  <si>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</si>
  <si>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</si>
  <si>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</si>
  <si>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</si>
  <si>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</si>
  <si>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</si>
  <si>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</si>
  <si>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</si>
  <si>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</si>
  <si>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</si>
  <si>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</si>
  <si>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</si>
  <si>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</si>
  <si>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</si>
  <si>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</si>
  <si>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</si>
  <si>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</si>
  <si>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</si>
  <si>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</si>
  <si>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</si>
  <si>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</si>
  <si>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</si>
  <si>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</si>
  <si>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</si>
  <si>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</si>
  <si>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</si>
  <si>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</si>
  <si>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</si>
  <si>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</si>
  <si>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</si>
  <si>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</si>
  <si>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</si>
  <si>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</si>
  <si>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</si>
  <si>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</si>
  <si>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</si>
  <si>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</si>
  <si>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</si>
  <si>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</si>
  <si>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</si>
  <si>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</si>
  <si>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</si>
  <si>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</si>
  <si>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</si>
  <si>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</si>
  <si>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</si>
  <si>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</si>
  <si>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</si>
  <si>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</si>
  <si>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</si>
  <si>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</si>
  <si>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</si>
  <si>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</si>
  <si>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</si>
  <si>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</si>
  <si>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</si>
  <si>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</si>
  <si>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</si>
  <si>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</si>
  <si>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</si>
  <si>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</si>
  <si>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</si>
  <si>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</si>
  <si>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</si>
  <si>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</si>
  <si>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</si>
  <si>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</si>
  <si>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</si>
  <si>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</si>
  <si>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</si>
  <si>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</si>
  <si>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</si>
  <si>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</si>
  <si>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</si>
  <si>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</si>
  <si>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</si>
  <si>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</si>
  <si>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</si>
  <si>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</si>
  <si>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</si>
  <si>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</si>
  <si>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</si>
  <si>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</si>
  <si>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</si>
  <si>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</si>
  <si>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</si>
  <si>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</si>
  <si>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</si>
  <si>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</si>
  <si>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</si>
  <si>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</si>
  <si>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</si>
  <si>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</si>
  <si>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</si>
  <si>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</si>
  <si>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</si>
  <si>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</si>
  <si>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</si>
  <si>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</si>
  <si>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</si>
  <si>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</si>
  <si>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</si>
  <si>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</si>
  <si>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</si>
  <si>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</si>
  <si>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</si>
  <si>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</si>
  <si>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</si>
  <si>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</si>
  <si>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</si>
  <si>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</si>
  <si>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</si>
  <si>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</si>
  <si>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</si>
  <si>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</si>
  <si>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</si>
  <si>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</si>
  <si>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</si>
  <si>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</si>
  <si>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</si>
  <si>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</si>
  <si>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</si>
  <si>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</si>
  <si>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</si>
  <si>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</si>
  <si>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</si>
  <si>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</si>
  <si>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</si>
  <si>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</si>
  <si>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</si>
  <si>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</si>
  <si>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</si>
  <si>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</si>
  <si>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</si>
  <si>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</si>
  <si>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</si>
  <si>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</si>
  <si>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</si>
  <si>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</si>
  <si>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</si>
  <si>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</si>
  <si>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</si>
  <si>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</si>
  <si>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</si>
  <si>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</si>
  <si>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</si>
  <si>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</si>
  <si>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</si>
  <si>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</si>
  <si>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</si>
  <si>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</si>
  <si>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</si>
  <si>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</si>
  <si>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</si>
  <si>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</si>
  <si>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</si>
  <si>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</si>
  <si>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</si>
  <si>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</si>
  <si>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</si>
  <si>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</si>
  <si>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</si>
  <si>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</si>
  <si>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</si>
  <si>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</si>
  <si>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</si>
  <si>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</si>
  <si>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</si>
  <si>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</si>
  <si>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</si>
  <si>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</si>
  <si>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</si>
  <si>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</si>
  <si>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</si>
  <si>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</si>
  <si>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</si>
  <si>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</si>
  <si>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</si>
  <si>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</si>
  <si>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</si>
  <si>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</si>
  <si>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</si>
  <si>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</si>
  <si>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</si>
  <si>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</si>
  <si>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</si>
  <si>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</si>
  <si>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</si>
  <si>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</si>
  <si>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</si>
  <si>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</si>
  <si>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</si>
  <si>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</si>
  <si>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</si>
  <si>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</si>
  <si>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</si>
  <si>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</si>
  <si>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</si>
  <si>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</si>
  <si>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</si>
  <si>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</si>
  <si>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</si>
  <si>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</si>
  <si>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</si>
  <si>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</si>
  <si>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</si>
  <si>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</si>
  <si>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</si>
  <si>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</si>
  <si>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</si>
  <si>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</si>
  <si>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</si>
  <si>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</si>
  <si>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</si>
  <si>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</si>
  <si>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</si>
  <si>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</si>
  <si>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</si>
  <si>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</si>
  <si>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</si>
  <si>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</si>
  <si>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</si>
  <si>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</si>
  <si>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</si>
  <si>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</si>
  <si>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</si>
  <si>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</si>
  <si>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</si>
  <si>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</si>
  <si>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</si>
  <si>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</si>
  <si>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</si>
  <si>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</si>
  <si>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</si>
  <si>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</si>
  <si>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</si>
  <si>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</si>
  <si>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</si>
  <si>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</si>
  <si>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</si>
  <si>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</si>
  <si>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</si>
  <si>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</si>
  <si>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</si>
  <si>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</si>
  <si>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</si>
  <si>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</si>
  <si>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</si>
  <si>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</si>
  <si>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</si>
  <si>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</si>
  <si>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</si>
  <si>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</si>
  <si>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</si>
  <si>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</si>
  <si>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</si>
  <si>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</si>
  <si>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</si>
  <si>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</si>
  <si>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</si>
  <si>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</si>
  <si>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</si>
  <si>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</si>
  <si>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</si>
  <si>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</si>
  <si>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</si>
  <si>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</si>
  <si>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</si>
  <si>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</si>
  <si>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</si>
  <si>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</si>
  <si>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</si>
  <si>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</si>
  <si>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</si>
  <si>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</si>
  <si>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</si>
  <si>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</si>
  <si>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</si>
  <si>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</si>
  <si>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</si>
  <si>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</si>
  <si>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</si>
  <si>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</si>
  <si>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</si>
  <si>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</si>
  <si>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</si>
  <si>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</si>
  <si>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</si>
  <si>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</si>
  <si>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</si>
  <si>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</si>
  <si>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</si>
  <si>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</si>
  <si>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</si>
  <si>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</si>
  <si>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</si>
  <si>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</si>
  <si>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</si>
  <si>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</si>
  <si>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</si>
  <si>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</si>
  <si>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</si>
  <si>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</si>
  <si>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</si>
  <si>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</si>
  <si>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</si>
  <si>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</si>
  <si>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</si>
  <si>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</si>
  <si>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</si>
  <si>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</si>
  <si>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</si>
  <si>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</si>
  <si>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</si>
  <si>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</si>
  <si>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</si>
  <si>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</si>
  <si>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</si>
  <si>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</si>
  <si>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</si>
  <si>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</si>
  <si>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</si>
  <si>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</si>
  <si>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</si>
  <si>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</si>
  <si>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</si>
  <si>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</si>
  <si>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</si>
  <si>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</si>
  <si>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</si>
  <si>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</si>
  <si>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</si>
  <si>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</si>
  <si>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</si>
  <si>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</si>
  <si>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</si>
  <si>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</si>
  <si>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</si>
  <si>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</si>
  <si>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</si>
  <si>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</si>
  <si>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</si>
  <si>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</si>
  <si>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</si>
  <si>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</si>
  <si>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</si>
  <si>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</si>
  <si>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</si>
  <si>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</si>
  <si>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</si>
  <si>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</si>
  <si>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</si>
  <si>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</si>
  <si>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</si>
  <si>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</si>
  <si>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</si>
  <si>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</si>
  <si>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</si>
  <si>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</si>
  <si>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</si>
  <si>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</si>
  <si>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</si>
  <si>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</si>
  <si>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</si>
  <si>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</si>
  <si>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</si>
  <si>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</si>
  <si>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</si>
  <si>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</si>
  <si>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</si>
  <si>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</si>
  <si>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</si>
  <si>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</si>
  <si>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</si>
  <si>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</si>
  <si>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</si>
  <si>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</si>
  <si>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</si>
  <si>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</si>
  <si>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</si>
  <si>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</si>
  <si>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</si>
  <si>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</si>
  <si>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</si>
  <si>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</si>
  <si>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</si>
  <si>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</si>
  <si>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</si>
  <si>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</si>
  <si>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</si>
  <si>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</si>
  <si>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</si>
  <si>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</si>
  <si>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</si>
  <si>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</si>
  <si>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</si>
  <si>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</si>
  <si>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</si>
  <si>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</si>
  <si>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</si>
  <si>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</si>
  <si>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</si>
  <si>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</si>
  <si>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</si>
  <si>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</si>
  <si>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</si>
  <si>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</si>
  <si>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</si>
  <si>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</si>
  <si>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</si>
  <si>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</si>
  <si>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</si>
  <si>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</si>
  <si>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</si>
  <si>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</si>
  <si>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</si>
  <si>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</si>
  <si>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</si>
  <si>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</si>
  <si>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</si>
  <si>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</si>
  <si>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</si>
  <si>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</si>
  <si>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</si>
  <si>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</si>
  <si>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</si>
  <si>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</si>
  <si>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</si>
  <si>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</si>
  <si>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</si>
  <si>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</si>
  <si>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</si>
  <si>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</si>
  <si>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</si>
  <si>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</si>
  <si>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</si>
  <si>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</si>
  <si>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</si>
  <si>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</si>
  <si>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</si>
  <si>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</si>
  <si>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</si>
  <si>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</si>
  <si>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</si>
  <si>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</si>
  <si>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</si>
  <si>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</si>
  <si>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</si>
  <si>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</si>
  <si>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</si>
  <si>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</si>
  <si>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</si>
  <si>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</si>
  <si>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</si>
  <si>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</si>
  <si>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</si>
  <si>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</si>
  <si>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</si>
  <si>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</si>
  <si>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</si>
  <si>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</si>
  <si>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</si>
  <si>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</si>
  <si>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</si>
  <si>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</si>
  <si>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</si>
  <si>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</si>
  <si>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</si>
  <si>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</si>
  <si>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</si>
  <si>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</si>
  <si>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</si>
  <si>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</si>
  <si>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</si>
  <si>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</si>
  <si>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</si>
  <si>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</si>
  <si>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</si>
  <si>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</si>
  <si>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</si>
  <si>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</si>
  <si>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</si>
  <si>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</si>
  <si>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</si>
  <si>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</si>
  <si>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</si>
  <si>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</si>
  <si>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</si>
  <si>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</si>
  <si>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</si>
  <si>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</si>
  <si>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</si>
  <si>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</si>
  <si>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</si>
  <si>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</si>
  <si>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</si>
  <si>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</si>
  <si>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</si>
  <si>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</si>
  <si>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</si>
  <si>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</si>
  <si>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</si>
  <si>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</si>
  <si>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</si>
  <si>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</si>
  <si>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</si>
  <si>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</si>
  <si>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</si>
  <si>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</si>
  <si>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</si>
  <si>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</si>
  <si>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</si>
  <si>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</si>
  <si>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</si>
  <si>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</si>
  <si>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</si>
  <si>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</si>
  <si>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</si>
  <si>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</si>
  <si>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</si>
  <si>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</si>
  <si>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</si>
  <si>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</si>
  <si>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</si>
  <si>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</si>
  <si>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</si>
  <si>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</si>
  <si>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</si>
  <si>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</si>
  <si>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</si>
  <si>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</si>
  <si>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</si>
  <si>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</si>
  <si>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</si>
  <si>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</si>
  <si>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</si>
  <si>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</si>
  <si>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</si>
  <si>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</si>
  <si>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</si>
  <si>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</si>
  <si>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</si>
  <si>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</si>
  <si>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</si>
  <si>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</si>
  <si>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</si>
  <si>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</si>
  <si>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</si>
  <si>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</si>
  <si>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</si>
  <si>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</si>
  <si>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</si>
  <si>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</si>
  <si>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</si>
  <si>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</si>
  <si>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</si>
  <si>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</si>
  <si>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</si>
  <si>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</si>
  <si>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</si>
  <si>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</si>
  <si>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</si>
  <si>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</si>
  <si>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</si>
  <si>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</si>
  <si>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</si>
  <si>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</si>
  <si>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</si>
  <si>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</si>
  <si>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</si>
  <si>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</si>
  <si>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</si>
  <si>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</si>
  <si>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</si>
  <si>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</si>
  <si>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</si>
  <si>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</si>
  <si>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</si>
  <si>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</si>
  <si>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</si>
  <si>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</si>
  <si>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</si>
  <si>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</si>
  <si>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</si>
  <si>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</si>
  <si>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</si>
  <si>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</si>
  <si>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</si>
  <si>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</si>
  <si>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</si>
  <si>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</si>
  <si>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</si>
  <si>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</si>
  <si>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</si>
  <si>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</si>
  <si>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</si>
  <si>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</si>
  <si>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</si>
  <si>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</si>
  <si>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</si>
  <si>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</si>
  <si>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</si>
  <si>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</si>
  <si>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</si>
  <si>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</si>
  <si>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</si>
  <si>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</si>
  <si>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</si>
  <si>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</si>
  <si>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</si>
  <si>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</si>
  <si>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</si>
  <si>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</si>
  <si>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</si>
  <si>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</si>
  <si>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</si>
  <si>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</si>
  <si>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</si>
  <si>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</si>
  <si>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</si>
  <si>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</si>
  <si>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</si>
  <si>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</si>
  <si>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</si>
  <si>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</si>
  <si>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</si>
  <si>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</si>
  <si>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</si>
  <si>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</si>
  <si>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</si>
  <si>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</si>
  <si>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</si>
  <si>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</si>
  <si>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</si>
  <si>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</si>
  <si>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</si>
  <si>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</si>
  <si>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</si>
  <si>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</si>
  <si>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</si>
  <si>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</si>
  <si>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</si>
  <si>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</si>
  <si>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</si>
  <si>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</si>
  <si>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</si>
  <si>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</si>
  <si>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</si>
  <si>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</si>
  <si>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</si>
  <si>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</si>
  <si>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</si>
  <si>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</si>
  <si>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</si>
  <si>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</si>
  <si>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</si>
  <si>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</si>
  <si>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</si>
  <si>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</si>
  <si>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</si>
  <si>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</si>
  <si>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</si>
  <si>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</si>
  <si>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</si>
  <si>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</si>
  <si>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</si>
  <si>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</si>
  <si>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</si>
  <si>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</si>
  <si>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</si>
  <si>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</si>
  <si>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</si>
  <si>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</si>
  <si>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</si>
  <si>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</si>
  <si>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</si>
  <si>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</si>
  <si>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</si>
  <si>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</si>
  <si>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</si>
  <si>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</si>
  <si>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</si>
  <si>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</si>
  <si>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</si>
  <si>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</si>
  <si>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</si>
  <si>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</si>
  <si>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</si>
  <si>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</si>
  <si>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</si>
  <si>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</si>
  <si>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</si>
  <si>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</si>
  <si>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</si>
  <si>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</si>
  <si>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</si>
  <si>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</si>
  <si>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</si>
  <si>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</si>
  <si>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</si>
  <si>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</si>
  <si>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</si>
  <si>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</si>
  <si>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</si>
  <si>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</si>
  <si>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</si>
  <si>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</si>
  <si>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</si>
  <si>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</si>
  <si>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</si>
  <si>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</si>
  <si>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</si>
  <si>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</si>
  <si>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</si>
  <si>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</si>
  <si>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</si>
  <si>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</si>
  <si>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</si>
  <si>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</si>
  <si>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</si>
  <si>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</si>
  <si>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</si>
  <si>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</si>
  <si>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</si>
  <si>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</si>
  <si>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</si>
  <si>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</si>
  <si>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</si>
  <si>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</si>
  <si>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</si>
  <si>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</si>
  <si>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</si>
  <si>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</si>
  <si>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</si>
  <si>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</si>
  <si>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</si>
  <si>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</si>
  <si>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</si>
  <si>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</si>
  <si>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</si>
  <si>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</si>
  <si>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</si>
  <si>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</si>
  <si>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</si>
  <si>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</si>
  <si>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</si>
  <si>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</si>
  <si>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</si>
  <si>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</si>
  <si>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</si>
  <si>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</si>
  <si>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</si>
  <si>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</si>
  <si>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</si>
  <si>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</si>
  <si>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</si>
  <si>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</si>
  <si>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</si>
  <si>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</si>
  <si>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</si>
  <si>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</si>
  <si>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</si>
  <si>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</si>
  <si>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</si>
  <si>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</si>
  <si>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</si>
  <si>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</si>
  <si>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</si>
  <si>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</si>
  <si>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</si>
  <si>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</si>
  <si>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</si>
  <si>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</si>
  <si>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</si>
  <si>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</si>
  <si>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</si>
  <si>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</si>
  <si>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</si>
  <si>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</si>
  <si>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</si>
  <si>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</si>
  <si>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</si>
  <si>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</si>
  <si>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</si>
  <si>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</si>
  <si>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</si>
  <si>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</si>
  <si>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</si>
  <si>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</si>
  <si>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</si>
  <si>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</si>
  <si>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</si>
  <si>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</si>
  <si>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</si>
  <si>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</si>
  <si>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</si>
  <si>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</si>
  <si>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</si>
  <si>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</si>
  <si>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</si>
  <si>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</si>
  <si>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</si>
  <si>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</si>
  <si>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</si>
  <si>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</si>
  <si>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</si>
  <si>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</si>
  <si>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</si>
  <si>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</si>
  <si>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</si>
  <si>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</si>
  <si>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</si>
  <si>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</si>
  <si>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</si>
  <si>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</si>
  <si>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</si>
  <si>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</si>
  <si>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</si>
  <si>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</si>
  <si>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</si>
  <si>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</si>
  <si>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</si>
  <si>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</si>
  <si>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</si>
  <si>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</si>
  <si>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</si>
  <si>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</si>
  <si>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</si>
  <si>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</si>
  <si>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</si>
  <si>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</si>
  <si>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</si>
  <si>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</si>
  <si>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</si>
  <si>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</si>
  <si>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</si>
  <si>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</si>
  <si>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</si>
  <si>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</si>
  <si>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</si>
  <si>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</si>
  <si>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</si>
  <si>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</si>
  <si>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</si>
  <si>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</si>
  <si>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</si>
  <si>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</si>
  <si>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</si>
  <si>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</si>
  <si>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</si>
  <si>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</si>
  <si>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</si>
  <si>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</si>
  <si>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</si>
  <si>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</si>
  <si>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</si>
  <si>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</si>
  <si>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</si>
  <si>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</si>
  <si>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</si>
  <si>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</si>
  <si>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</si>
  <si>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</si>
  <si>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</si>
  <si>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</si>
  <si>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</si>
  <si>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</si>
  <si>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</si>
  <si>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</si>
  <si>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</si>
  <si>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</si>
  <si>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</si>
  <si>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</si>
  <si>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</si>
  <si>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</si>
  <si>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</si>
  <si>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</si>
  <si>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</si>
  <si>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</si>
  <si>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</si>
  <si>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</si>
  <si>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</si>
  <si>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</si>
  <si>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</si>
  <si>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</si>
  <si>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</si>
  <si>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</si>
  <si>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</si>
  <si>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</si>
  <si>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</si>
  <si>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</si>
  <si>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</si>
  <si>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</si>
  <si>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</si>
  <si>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</si>
  <si>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</si>
  <si>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</si>
  <si>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</si>
  <si>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</si>
  <si>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</si>
  <si>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</si>
  <si>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</si>
  <si>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</si>
  <si>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</si>
  <si>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</si>
  <si>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</si>
  <si>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</si>
  <si>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</si>
  <si>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</si>
  <si>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</si>
  <si>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</si>
  <si>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</si>
  <si>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</si>
  <si>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</si>
  <si>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</si>
  <si>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</si>
  <si>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</si>
  <si>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</si>
  <si>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</si>
  <si>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</si>
  <si>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</si>
  <si>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</si>
  <si>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</si>
  <si>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</si>
  <si>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</si>
  <si>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</si>
  <si>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</si>
  <si>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</si>
  <si>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</si>
  <si>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</si>
  <si>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</si>
  <si>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</si>
  <si>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</si>
  <si>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</si>
  <si>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</si>
  <si>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</si>
  <si>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</si>
  <si>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</si>
  <si>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</si>
  <si>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</si>
  <si>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</si>
  <si>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</si>
  <si>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</si>
  <si>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</si>
  <si>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</si>
  <si>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</si>
  <si>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</si>
  <si>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</si>
  <si>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</si>
  <si>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</si>
  <si>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</si>
  <si>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</si>
  <si>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</si>
  <si>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</si>
  <si>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</si>
  <si>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</si>
  <si>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</si>
  <si>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</si>
  <si>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</si>
  <si>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</si>
  <si>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</si>
  <si>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</si>
  <si>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</si>
  <si>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</si>
  <si>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</si>
  <si>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</si>
  <si>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</si>
  <si>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</si>
  <si>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</si>
  <si>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</si>
  <si>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</si>
  <si>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</si>
  <si>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</si>
  <si>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</si>
  <si>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</si>
  <si>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</si>
  <si>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</si>
  <si>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</si>
  <si>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</si>
  <si>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</si>
  <si>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</si>
  <si>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</si>
  <si>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</si>
  <si>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</si>
  <si>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</si>
  <si>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</si>
  <si>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</si>
  <si>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</si>
  <si>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</si>
  <si>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</si>
  <si>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</si>
  <si>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</si>
  <si>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</si>
  <si>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</si>
  <si>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</si>
  <si>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</si>
  <si>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</si>
  <si>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</si>
  <si>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</si>
  <si>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</si>
  <si>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</si>
  <si>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</si>
  <si>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</si>
  <si>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</si>
  <si>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</si>
  <si>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</si>
  <si>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</si>
  <si>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</si>
  <si>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</si>
  <si>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</si>
  <si>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</si>
  <si>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</si>
  <si>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</si>
  <si>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</si>
  <si>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</si>
  <si>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</si>
  <si>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</si>
  <si>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</si>
  <si>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</si>
  <si>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</si>
  <si>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</si>
  <si>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</si>
  <si>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</si>
  <si>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</si>
  <si>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</si>
  <si>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</si>
  <si>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</si>
  <si>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</si>
  <si>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</si>
  <si>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</si>
  <si>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</si>
  <si>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</si>
  <si>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</si>
  <si>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</si>
  <si>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</si>
  <si>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</si>
  <si>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</si>
  <si>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</si>
  <si>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</si>
  <si>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</si>
  <si>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</si>
  <si>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</si>
  <si>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</si>
  <si>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</si>
  <si>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</si>
  <si>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</si>
  <si>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</si>
  <si>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</si>
  <si>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</si>
  <si>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</si>
  <si>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</si>
  <si>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</si>
  <si>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</si>
  <si>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</si>
  <si>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</si>
  <si>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</si>
  <si>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</si>
  <si>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</si>
  <si>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</si>
  <si>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</si>
  <si>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</si>
  <si>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</si>
  <si>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</si>
  <si>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</si>
  <si>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</si>
  <si>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</si>
  <si>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</si>
  <si>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</si>
  <si>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</si>
  <si>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</si>
  <si>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</si>
  <si>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</si>
  <si>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</si>
  <si>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</si>
  <si>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</si>
  <si>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</si>
  <si>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</si>
  <si>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</si>
  <si>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</si>
  <si>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</si>
  <si>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</si>
  <si>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</si>
  <si>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</si>
  <si>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</si>
  <si>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</si>
  <si>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</si>
  <si>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</si>
  <si>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</si>
  <si>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</si>
  <si>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</si>
  <si>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</si>
  <si>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</si>
  <si>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</si>
  <si>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</si>
  <si>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</si>
  <si>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</si>
  <si>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</si>
  <si>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</si>
  <si>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</si>
  <si>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</si>
  <si>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</si>
  <si>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</si>
  <si>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</si>
  <si>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</si>
  <si>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</si>
  <si>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</si>
  <si>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</si>
  <si>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</si>
  <si>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</si>
  <si>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</si>
  <si>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</si>
  <si>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</si>
  <si>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</si>
  <si>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</si>
  <si>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</si>
  <si>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</si>
  <si>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</si>
  <si>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</si>
  <si>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</si>
  <si>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</si>
  <si>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</si>
  <si>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</si>
  <si>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</si>
  <si>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</si>
  <si>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</si>
  <si>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</si>
  <si>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</si>
  <si>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</si>
  <si>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</si>
  <si>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</si>
  <si>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</si>
  <si>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</si>
  <si>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</si>
  <si>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</si>
  <si>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</si>
  <si>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</si>
  <si>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</si>
  <si>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</si>
  <si>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</si>
  <si>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</si>
  <si>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</si>
  <si>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</si>
  <si>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</si>
  <si>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</si>
  <si>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</si>
  <si>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</si>
  <si>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</si>
  <si>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</si>
  <si>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</si>
  <si>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</si>
  <si>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</si>
  <si>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</si>
  <si>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</si>
  <si>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</si>
  <si>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</si>
  <si>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</si>
  <si>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</si>
  <si>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</si>
  <si>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</si>
  <si>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</si>
  <si>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</si>
  <si>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</si>
  <si>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</si>
  <si>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</si>
  <si>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</si>
  <si>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</si>
  <si>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</si>
  <si>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</si>
  <si>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</si>
  <si>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</si>
  <si>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</si>
  <si>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</si>
  <si>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</si>
  <si>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</si>
  <si>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</si>
  <si>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</si>
  <si>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</si>
  <si>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</si>
  <si>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</si>
  <si>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</si>
  <si>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</si>
  <si>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</si>
  <si>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</si>
  <si>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</si>
  <si>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</si>
  <si>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</si>
  <si>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</si>
  <si>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</si>
  <si>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</si>
  <si>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</si>
  <si>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</si>
  <si>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</si>
  <si>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</si>
  <si>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</si>
  <si>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</si>
  <si>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</si>
  <si>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</si>
  <si>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</si>
  <si>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</si>
  <si>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</si>
  <si>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</si>
  <si>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</si>
  <si>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</si>
  <si>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</si>
  <si>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</si>
  <si>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</si>
  <si>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</si>
  <si>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</si>
  <si>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</si>
  <si>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</si>
  <si>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</si>
  <si>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</si>
  <si>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</si>
  <si>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</si>
  <si>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</si>
  <si>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</si>
  <si>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</si>
  <si>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</si>
  <si>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</si>
  <si>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</si>
  <si>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</si>
  <si>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</si>
  <si>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</si>
  <si>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</si>
  <si>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</si>
  <si>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</si>
  <si>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</si>
  <si>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</si>
  <si>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</si>
  <si>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</si>
  <si>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</si>
  <si>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</si>
  <si>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</si>
  <si>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</si>
  <si>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</si>
  <si>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</si>
  <si>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</si>
  <si>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</si>
  <si>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</si>
  <si>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</si>
  <si>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</si>
  <si>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</si>
  <si>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</si>
  <si>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</si>
  <si>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</si>
  <si>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</si>
  <si>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</si>
  <si>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</si>
  <si>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</si>
  <si>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</si>
  <si>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</si>
  <si>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</si>
  <si>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</si>
  <si>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</si>
  <si>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</si>
  <si>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</si>
  <si>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</si>
  <si>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</si>
  <si>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</si>
  <si>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</si>
  <si>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</si>
  <si>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</si>
  <si>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</si>
  <si>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</si>
  <si>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</si>
  <si>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</si>
  <si>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</si>
  <si>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</si>
  <si>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</si>
  <si>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</si>
  <si>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</si>
  <si>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</si>
  <si>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</si>
  <si>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</si>
  <si>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</si>
  <si>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</si>
  <si>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</si>
  <si>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</si>
  <si>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</si>
  <si>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</si>
  <si>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</si>
  <si>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</si>
  <si>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</si>
  <si>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</si>
  <si>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</si>
  <si>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</si>
  <si>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</si>
  <si>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</si>
  <si>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</si>
  <si>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</si>
  <si>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</si>
  <si>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</si>
  <si>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</si>
  <si>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</si>
  <si>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</si>
  <si>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</si>
  <si>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</si>
  <si>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</si>
  <si>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</si>
  <si>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</si>
  <si>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</si>
  <si>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</si>
  <si>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</si>
  <si>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</si>
  <si>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</si>
  <si>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</si>
  <si>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</si>
  <si>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</si>
  <si>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</si>
  <si>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</si>
  <si>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</si>
  <si>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</si>
  <si>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</si>
  <si>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</si>
  <si>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</si>
  <si>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</si>
  <si>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</si>
  <si>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</si>
  <si>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</si>
  <si>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</si>
  <si>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</si>
  <si>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</si>
  <si>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</si>
  <si>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</si>
  <si>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</si>
  <si>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</si>
  <si>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</si>
  <si>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</si>
  <si>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</si>
  <si>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</si>
  <si>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</si>
  <si>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</si>
  <si>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</si>
  <si>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</si>
  <si>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</si>
  <si>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</si>
  <si>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</si>
  <si>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</si>
  <si>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</si>
  <si>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</si>
  <si>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</si>
  <si>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</si>
  <si>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</si>
  <si>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</si>
  <si>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</si>
  <si>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</si>
  <si>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</si>
  <si>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</si>
  <si>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</si>
  <si>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</si>
  <si>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</si>
  <si>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</si>
  <si>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</si>
  <si>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</si>
  <si>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</si>
  <si>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</si>
  <si>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</si>
  <si>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</si>
  <si>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</si>
  <si>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</si>
  <si>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</si>
  <si>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</si>
  <si>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</si>
  <si>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</si>
  <si>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</si>
  <si>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</si>
  <si>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</si>
  <si>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</si>
  <si>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</si>
  <si>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</si>
  <si>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</si>
  <si>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</si>
  <si>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</si>
  <si>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</si>
  <si>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</si>
  <si>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</si>
  <si>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</si>
  <si>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</si>
  <si>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</si>
  <si>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</si>
  <si>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</si>
  <si>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</si>
  <si>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</si>
  <si>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</si>
  <si>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</si>
  <si>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</si>
  <si>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</si>
  <si>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</si>
  <si>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</si>
  <si>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</si>
  <si>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</si>
  <si>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</si>
  <si>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</si>
  <si>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</si>
  <si>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</si>
  <si>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</si>
  <si>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</si>
  <si>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</si>
  <si>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</si>
  <si>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</si>
  <si>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</si>
  <si>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</si>
  <si>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</si>
  <si>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</si>
  <si>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</si>
  <si>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</si>
  <si>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</si>
  <si>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</si>
  <si>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</si>
  <si>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</si>
  <si>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</si>
  <si>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</si>
  <si>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</si>
  <si>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</si>
  <si>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</si>
  <si>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</si>
  <si>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</si>
  <si>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</si>
  <si>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</si>
  <si>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</si>
  <si>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</si>
  <si>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</si>
  <si>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</si>
  <si>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</si>
  <si>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</si>
  <si>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</si>
  <si>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</si>
  <si>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</si>
  <si>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</si>
  <si>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</si>
  <si>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</si>
  <si>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</si>
  <si>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</si>
  <si>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</si>
  <si>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</si>
  <si>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</si>
  <si>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</si>
  <si>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</si>
  <si>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</si>
  <si>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</si>
  <si>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</si>
  <si>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</si>
  <si>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</si>
  <si>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</si>
  <si>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</si>
  <si>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</si>
  <si>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</si>
  <si>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</si>
  <si>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</si>
  <si>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</si>
  <si>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</si>
  <si>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</si>
  <si>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</si>
  <si>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</si>
  <si>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</si>
  <si>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</si>
  <si>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</si>
  <si>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</si>
  <si>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</si>
  <si>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</si>
  <si>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</si>
  <si>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</si>
  <si>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</si>
  <si>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</si>
  <si>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</si>
  <si>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</si>
  <si>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</si>
  <si>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</si>
  <si>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</si>
  <si>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</si>
  <si>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</si>
  <si>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</si>
  <si>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</si>
  <si>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</si>
  <si>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</si>
  <si>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</si>
  <si>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</si>
  <si>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</si>
  <si>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</si>
  <si>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</si>
  <si>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</si>
  <si>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</si>
  <si>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</si>
  <si>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</si>
  <si>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</si>
  <si>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</si>
  <si>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</si>
  <si>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</si>
  <si>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</si>
  <si>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</si>
  <si>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</si>
  <si>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</si>
  <si>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</si>
  <si>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</si>
  <si>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</si>
  <si>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</si>
  <si>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</si>
  <si>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</si>
  <si>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</si>
  <si>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</si>
  <si>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</si>
  <si>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</si>
  <si>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</si>
  <si>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</si>
  <si>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</si>
  <si>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</si>
  <si>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</si>
  <si>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</si>
  <si>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</si>
  <si>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</si>
  <si>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</si>
  <si>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</si>
  <si>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</si>
  <si>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</si>
  <si>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</si>
  <si>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</si>
  <si>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</si>
  <si>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</si>
  <si>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</si>
  <si>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</si>
  <si>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</si>
  <si>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</si>
  <si>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</si>
  <si>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</si>
  <si>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</si>
  <si>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</si>
  <si>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</si>
  <si>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</si>
  <si>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</si>
  <si>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</si>
  <si>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</si>
  <si>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</si>
  <si>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</si>
  <si>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</si>
  <si>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</si>
  <si>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</si>
  <si>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</si>
  <si>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</si>
  <si>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</si>
  <si>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</si>
  <si>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</si>
  <si>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</si>
  <si>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</si>
  <si>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</si>
  <si>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</si>
  <si>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</si>
  <si>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</si>
  <si>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</si>
  <si>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</si>
  <si>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</si>
  <si>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</si>
  <si>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</si>
  <si>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</si>
  <si>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</si>
  <si>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</si>
  <si>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</si>
  <si>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</si>
  <si>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</si>
  <si>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</si>
  <si>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</si>
  <si>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</si>
  <si>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</si>
  <si>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</si>
  <si>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</si>
  <si>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</si>
  <si>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</si>
  <si>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</si>
  <si>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</si>
  <si>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</si>
  <si>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</si>
  <si>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</si>
  <si>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</si>
  <si>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</si>
  <si>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</si>
  <si>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</si>
  <si>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</si>
  <si>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</si>
  <si>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</si>
  <si>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</si>
  <si>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</si>
  <si>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</si>
  <si>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</si>
  <si>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</si>
  <si>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</si>
  <si>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</si>
  <si>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</si>
  <si>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</si>
  <si>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</si>
  <si>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</si>
  <si>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</si>
  <si>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</si>
  <si>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</si>
  <si>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</si>
  <si>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</si>
  <si>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</si>
  <si>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</si>
  <si>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</si>
  <si>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</si>
  <si>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</si>
  <si>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</si>
  <si>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</si>
  <si>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</si>
  <si>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</si>
  <si>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</si>
  <si>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</si>
  <si>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</si>
  <si>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</si>
  <si>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</si>
  <si>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</si>
  <si>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</si>
  <si>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</si>
  <si>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</si>
  <si>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</si>
  <si>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</si>
  <si>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</si>
  <si>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</si>
  <si>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</si>
  <si>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</si>
  <si>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</si>
  <si>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</si>
  <si>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</si>
  <si>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</si>
  <si>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</si>
  <si>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</si>
  <si>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</si>
  <si>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</si>
  <si>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</si>
  <si>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</si>
  <si>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</si>
  <si>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</si>
  <si>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</si>
  <si>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</si>
  <si>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</si>
  <si>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</si>
  <si>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</si>
  <si>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</si>
  <si>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</si>
  <si>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</si>
  <si>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</si>
  <si>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</si>
  <si>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</si>
  <si>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</si>
  <si>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</si>
  <si>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</si>
  <si>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</si>
  <si>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</si>
  <si>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</si>
  <si>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</si>
  <si>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</si>
  <si>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</si>
  <si>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</si>
  <si>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</si>
  <si>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</si>
  <si>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</si>
  <si>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</si>
  <si>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</si>
  <si>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</si>
  <si>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</si>
  <si>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</si>
  <si>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</si>
  <si>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</si>
  <si>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</si>
  <si>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</si>
  <si>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</si>
  <si>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</si>
  <si>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</si>
  <si>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</si>
  <si>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</si>
  <si>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</si>
  <si>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</si>
  <si>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</si>
  <si>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</si>
  <si>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</si>
  <si>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</si>
  <si>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</si>
  <si>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</si>
  <si>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</si>
  <si>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</si>
  <si>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</si>
  <si>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</si>
  <si>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</si>
  <si>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</si>
  <si>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</si>
  <si>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</si>
  <si>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</si>
  <si>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</si>
  <si>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</si>
  <si>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</si>
  <si>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</si>
  <si>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</si>
  <si>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</si>
  <si>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</si>
  <si>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</si>
  <si>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</si>
  <si>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</si>
  <si>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</si>
  <si>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</si>
  <si>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</si>
  <si>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</si>
  <si>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</si>
  <si>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</si>
  <si>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</si>
  <si>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</si>
  <si>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</si>
  <si>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</si>
  <si>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</si>
  <si>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</si>
  <si>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</si>
  <si>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</si>
  <si>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</si>
  <si>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</si>
  <si>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</si>
  <si>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</si>
  <si>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</si>
  <si>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</si>
  <si>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</si>
  <si>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</si>
  <si>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</si>
  <si>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</si>
  <si>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</si>
  <si>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</si>
  <si>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</si>
  <si>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</si>
  <si>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</si>
  <si>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</si>
  <si>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</si>
  <si>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</si>
  <si>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</si>
  <si>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</si>
  <si>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</si>
  <si>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</si>
  <si>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</si>
  <si>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</si>
  <si>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</si>
  <si>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</si>
  <si>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</si>
  <si>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</si>
  <si>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</si>
  <si>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</si>
  <si>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</si>
  <si>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</si>
  <si>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</si>
  <si>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</si>
  <si>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</si>
  <si>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</si>
  <si>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</si>
  <si>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</si>
  <si>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</si>
  <si>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</si>
  <si>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</si>
  <si>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</si>
  <si>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</si>
  <si>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</si>
  <si>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</si>
  <si>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</si>
  <si>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</si>
  <si>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</si>
  <si>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</si>
  <si>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</si>
  <si>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</si>
  <si>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</si>
  <si>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</si>
  <si>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</si>
  <si>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</si>
  <si>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</si>
  <si>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</si>
  <si>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</si>
  <si>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</si>
  <si>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</si>
  <si>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</si>
  <si>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</si>
  <si>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</si>
  <si>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</si>
  <si>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</si>
  <si>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</si>
  <si>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</si>
  <si>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</si>
  <si>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</si>
  <si>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</si>
  <si>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</si>
  <si>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</si>
  <si>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</si>
  <si>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</si>
  <si>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</si>
  <si>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</si>
  <si>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</si>
  <si>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</si>
  <si>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</si>
  <si>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</si>
  <si>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</si>
  <si>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</si>
  <si>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</si>
  <si>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</si>
  <si>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</si>
  <si>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</si>
  <si>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</si>
  <si>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</si>
  <si>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</si>
  <si>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</si>
  <si>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</si>
  <si>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</si>
  <si>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</si>
  <si>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</si>
  <si>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</si>
  <si>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</si>
  <si>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</si>
  <si>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</si>
  <si>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</si>
  <si>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</si>
  <si>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</si>
  <si>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</si>
  <si>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</si>
  <si>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</si>
  <si>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</si>
  <si>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</si>
  <si>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</si>
  <si>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</si>
  <si>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</si>
  <si>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</si>
  <si>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</si>
  <si>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</si>
  <si>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</si>
  <si>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</si>
  <si>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</si>
  <si>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</si>
  <si>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</si>
  <si>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</si>
  <si>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</si>
  <si>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</si>
  <si>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</si>
  <si>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</si>
  <si>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</si>
  <si>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</si>
  <si>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</si>
  <si>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</si>
  <si>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</si>
  <si>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</si>
  <si>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</si>
  <si>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</si>
  <si>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</si>
  <si>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</si>
  <si>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</si>
  <si>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</si>
  <si>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</si>
  <si>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</si>
  <si>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</si>
  <si>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</si>
  <si>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</si>
  <si>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</si>
  <si>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</si>
  <si>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</si>
  <si>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</si>
  <si>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</si>
  <si>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</si>
  <si>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</si>
  <si>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</si>
  <si>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</si>
  <si>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</si>
  <si>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</si>
  <si>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</si>
  <si>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</si>
  <si>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</si>
  <si>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</si>
  <si>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</si>
  <si>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</si>
  <si>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</si>
  <si>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</si>
  <si>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</si>
  <si>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</si>
  <si>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</si>
  <si>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</si>
  <si>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</si>
  <si>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</si>
  <si>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</si>
  <si>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</si>
  <si>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</si>
  <si>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</si>
  <si>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</si>
  <si>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</si>
  <si>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</si>
  <si>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</si>
  <si>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</si>
  <si>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</si>
  <si>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</si>
  <si>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</si>
  <si>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</si>
  <si>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</si>
  <si>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</si>
  <si>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</si>
  <si>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</si>
  <si>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</si>
  <si>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</si>
  <si>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</si>
  <si>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</si>
  <si>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</si>
  <si>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</si>
  <si>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</si>
  <si>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</si>
  <si>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</si>
  <si>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</si>
  <si>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</si>
  <si>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</si>
  <si>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</si>
  <si>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</si>
  <si>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</si>
  <si>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</si>
  <si>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</si>
  <si>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</si>
  <si>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</si>
  <si>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</si>
  <si>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</si>
  <si>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</si>
  <si>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</si>
  <si>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</si>
  <si>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</si>
  <si>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</si>
  <si>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</si>
  <si>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</si>
  <si>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</si>
  <si>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</si>
  <si>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</si>
  <si>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</si>
  <si>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</si>
  <si>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</si>
  <si>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</si>
  <si>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</si>
  <si>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</si>
  <si>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</si>
  <si>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</si>
  <si>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</si>
  <si>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</si>
  <si>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</si>
  <si>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</si>
  <si>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</si>
  <si>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</si>
  <si>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</si>
  <si>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</si>
  <si>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</si>
  <si>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</si>
  <si>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</si>
  <si>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</si>
  <si>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</si>
  <si>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</si>
  <si>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</si>
  <si>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</si>
  <si>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</si>
  <si>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</si>
  <si>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</si>
  <si>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</si>
  <si>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</si>
  <si>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</si>
  <si>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</si>
  <si>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</si>
  <si>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</si>
  <si>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</si>
  <si>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</si>
  <si>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</si>
  <si>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</si>
  <si>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</si>
  <si>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</si>
  <si>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</si>
  <si>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</si>
  <si>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</si>
  <si>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</si>
  <si>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</si>
  <si>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</si>
  <si>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</si>
  <si>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</si>
  <si>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</si>
  <si>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</si>
  <si>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</si>
  <si>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</si>
  <si>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</si>
  <si>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</si>
  <si>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</si>
  <si>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</si>
  <si>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</si>
  <si>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</si>
  <si>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</si>
  <si>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</si>
  <si>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</si>
  <si>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</si>
  <si>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</si>
  <si>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</si>
  <si>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</si>
  <si>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</si>
  <si>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</si>
  <si>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</si>
  <si>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</si>
  <si>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</si>
  <si>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</si>
  <si>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</si>
  <si>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</si>
  <si>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</si>
  <si>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</si>
  <si>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</si>
  <si>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</si>
  <si>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</si>
  <si>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</si>
  <si>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</si>
  <si>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</si>
  <si>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</si>
  <si>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</si>
  <si>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</si>
  <si>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</si>
  <si>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</si>
  <si>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</si>
  <si>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</si>
  <si>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</si>
  <si>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</si>
  <si>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</si>
  <si>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</si>
  <si>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</si>
  <si>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</si>
  <si>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</si>
  <si>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</si>
  <si>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</si>
  <si>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</si>
  <si>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</si>
  <si>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</si>
  <si>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</si>
  <si>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</si>
  <si>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</si>
  <si>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</si>
  <si>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</si>
  <si>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</si>
  <si>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</si>
  <si>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</si>
  <si>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</si>
  <si>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</si>
  <si>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</si>
  <si>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</si>
  <si>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</si>
  <si>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</si>
  <si>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</si>
  <si>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</si>
  <si>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</si>
  <si>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</si>
  <si>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</si>
  <si>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</si>
  <si>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</si>
  <si>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</si>
  <si>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</si>
  <si>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</si>
  <si>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</si>
  <si>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</si>
  <si>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</si>
  <si>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</si>
  <si>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</si>
  <si>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</si>
  <si>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</si>
  <si>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</si>
  <si>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</si>
  <si>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</si>
  <si>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</si>
  <si>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</si>
  <si>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</si>
  <si>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</si>
  <si>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</si>
  <si>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</si>
  <si>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</si>
  <si>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</si>
  <si>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</si>
  <si>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</si>
  <si>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</si>
  <si>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</si>
  <si>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</si>
  <si>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</si>
  <si>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</si>
  <si>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</si>
  <si>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</si>
  <si>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</si>
  <si>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</si>
  <si>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</si>
  <si>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</si>
  <si>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</si>
  <si>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</si>
  <si>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</si>
  <si>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</si>
  <si>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</si>
  <si>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</si>
  <si>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</si>
  <si>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</si>
  <si>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</si>
  <si>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</si>
  <si>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</si>
  <si>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</si>
  <si>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</si>
  <si>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</si>
  <si>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</si>
  <si>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</si>
  <si>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</si>
  <si>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</si>
  <si>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</si>
  <si>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</si>
  <si>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</si>
  <si>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</si>
  <si>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</si>
  <si>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</si>
  <si>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</si>
  <si>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</si>
  <si>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</si>
  <si>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</si>
  <si>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</si>
  <si>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</si>
  <si>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</si>
  <si>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</si>
  <si>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</si>
  <si>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</si>
  <si>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</si>
  <si>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</si>
  <si>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</si>
  <si>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</si>
  <si>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</si>
  <si>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</si>
  <si>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</si>
  <si>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</si>
  <si>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</si>
  <si>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</si>
  <si>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</si>
  <si>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</si>
  <si>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</si>
  <si>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</si>
  <si>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</si>
  <si>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</si>
  <si>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</si>
  <si>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</si>
  <si>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</si>
  <si>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</si>
  <si>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</si>
  <si>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</si>
  <si>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</si>
  <si>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</si>
  <si>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</si>
  <si>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</si>
  <si>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</si>
  <si>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</si>
  <si>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</si>
  <si>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</si>
  <si>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</si>
  <si>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</si>
  <si>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</si>
  <si>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</si>
  <si>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</si>
  <si>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</si>
  <si>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</si>
  <si>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</si>
  <si>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</si>
  <si>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</si>
  <si>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</si>
  <si>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</si>
  <si>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</si>
  <si>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</si>
  <si>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</si>
  <si>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</si>
  <si>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</si>
  <si>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</si>
  <si>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</si>
  <si>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</si>
  <si>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</si>
  <si>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</si>
  <si>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</si>
  <si>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</si>
  <si>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</si>
  <si>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</si>
  <si>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</si>
  <si>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</si>
  <si>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</si>
  <si>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</si>
  <si>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</si>
  <si>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</si>
  <si>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</si>
  <si>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</si>
  <si>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</si>
  <si>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</si>
  <si>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</si>
  <si>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</si>
  <si>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</si>
  <si>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</si>
  <si>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</si>
  <si>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</si>
  <si>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</si>
  <si>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</si>
  <si>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</si>
  <si>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</si>
  <si>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</si>
  <si>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</si>
  <si>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</si>
  <si>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</si>
  <si>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</si>
  <si>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</si>
  <si>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</si>
  <si>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</si>
  <si>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</si>
  <si>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</si>
  <si>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</si>
  <si>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</si>
  <si>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</si>
  <si>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</si>
  <si>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</si>
  <si>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</si>
  <si>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</si>
  <si>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</si>
  <si>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</si>
  <si>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</si>
  <si>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</si>
  <si>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</si>
  <si>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</si>
  <si>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</si>
  <si>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</si>
  <si>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</si>
  <si>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</si>
  <si>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</si>
  <si>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</si>
  <si>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</si>
  <si>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</si>
  <si>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</si>
  <si>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</si>
  <si>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</si>
  <si>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</si>
  <si>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</si>
  <si>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</si>
  <si>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</si>
  <si>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</si>
  <si>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</si>
  <si>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</si>
  <si>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</si>
  <si>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</si>
  <si>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</si>
  <si>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</si>
  <si>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</si>
  <si>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</si>
  <si>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</si>
  <si>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</si>
  <si>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</si>
  <si>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</si>
  <si>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</si>
  <si>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</si>
  <si>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</si>
  <si>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</si>
  <si>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</si>
  <si>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</si>
  <si>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</si>
  <si>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</si>
  <si>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</si>
  <si>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</si>
  <si>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</si>
  <si>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</si>
  <si>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</si>
  <si>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</si>
  <si>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</si>
  <si>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</si>
  <si>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</si>
  <si>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</si>
  <si>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</si>
  <si>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</si>
  <si>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</si>
  <si>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</si>
  <si>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</si>
  <si>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</si>
  <si>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</si>
  <si>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</si>
  <si>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</si>
  <si>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</si>
  <si>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</si>
  <si>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</si>
  <si>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</si>
  <si>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</si>
  <si>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</si>
  <si>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</si>
  <si>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</si>
  <si>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</si>
  <si>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</si>
  <si>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</si>
  <si>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</si>
  <si>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</si>
  <si>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</si>
  <si>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</si>
  <si>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</si>
  <si>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</si>
  <si>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</si>
  <si>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</si>
  <si>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</si>
  <si>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</si>
  <si>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</si>
  <si>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</si>
  <si>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</si>
  <si>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</si>
  <si>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</si>
  <si>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</si>
  <si>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</si>
  <si>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</si>
  <si>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</si>
  <si>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</si>
  <si>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</si>
  <si>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</si>
  <si>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</si>
  <si>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</si>
  <si>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</si>
  <si>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</si>
  <si>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</si>
  <si>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</si>
  <si>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</si>
  <si>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</si>
  <si>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</si>
  <si>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</si>
  <si>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</si>
  <si>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</si>
  <si>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</si>
  <si>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</si>
  <si>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</si>
  <si>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</si>
  <si>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</si>
  <si>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</si>
  <si>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</si>
  <si>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</si>
  <si>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</si>
  <si>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</si>
  <si>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</si>
  <si>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</si>
  <si>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</si>
  <si>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</si>
  <si>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</si>
  <si>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</si>
  <si>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</si>
  <si>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</si>
  <si>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</si>
  <si>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</si>
  <si>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</si>
  <si>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</si>
  <si>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</si>
  <si>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</si>
  <si>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</si>
  <si>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</si>
  <si>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</si>
  <si>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</si>
  <si>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</si>
  <si>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</si>
  <si>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</si>
  <si>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</si>
  <si>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</si>
  <si>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</si>
  <si>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</si>
  <si>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</si>
  <si>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</si>
  <si>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</si>
  <si>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</si>
  <si>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</si>
  <si>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</si>
  <si>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</si>
  <si>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</si>
  <si>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</si>
  <si>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</si>
  <si>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</si>
  <si>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</si>
  <si>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</si>
  <si>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</si>
  <si>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</si>
  <si>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</si>
  <si>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</si>
  <si>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</si>
  <si>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</si>
  <si>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</si>
  <si>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</si>
  <si>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</si>
  <si>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</si>
  <si>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</si>
  <si>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</si>
  <si>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</si>
  <si>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</si>
  <si>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</si>
  <si>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</si>
  <si>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</si>
  <si>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</si>
  <si>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</si>
  <si>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</si>
  <si>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</si>
  <si>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</si>
  <si>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</si>
  <si>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</si>
  <si>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</si>
  <si>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</si>
  <si>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</si>
  <si>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</si>
  <si>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</si>
  <si>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</si>
  <si>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</si>
  <si>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</si>
  <si>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</si>
  <si>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</si>
  <si>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</si>
  <si>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</si>
  <si>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</si>
  <si>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</si>
  <si>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</si>
  <si>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</si>
  <si>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</si>
  <si>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</si>
  <si>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</si>
  <si>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</si>
  <si>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</si>
  <si>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</si>
  <si>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</si>
  <si>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</si>
  <si>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</si>
  <si>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</si>
  <si>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</si>
  <si>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</si>
  <si>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</si>
  <si>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</si>
  <si>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</si>
  <si>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</si>
  <si>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</si>
  <si>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</si>
  <si>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</si>
  <si>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</si>
  <si>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</si>
  <si>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</si>
  <si>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</si>
  <si>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</si>
  <si>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</si>
  <si>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</si>
  <si>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</si>
  <si>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</si>
  <si>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</si>
  <si>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</si>
  <si>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</si>
  <si>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</si>
  <si>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</si>
  <si>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</si>
  <si>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</si>
  <si>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</si>
  <si>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</si>
  <si>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</si>
  <si>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</si>
  <si>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</si>
  <si>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</si>
  <si>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</si>
  <si>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</si>
  <si>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</si>
  <si>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</si>
  <si>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</si>
  <si>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</si>
  <si>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</si>
  <si>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</si>
  <si>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</si>
  <si>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</si>
  <si>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</si>
  <si>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</si>
  <si>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</si>
  <si>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</si>
  <si>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</si>
  <si>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</si>
  <si>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</si>
  <si>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</si>
  <si>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</si>
  <si>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</si>
  <si>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</si>
  <si>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</si>
  <si>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</si>
  <si>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</si>
  <si>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</si>
  <si>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</si>
  <si>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</si>
  <si>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</si>
  <si>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</si>
  <si>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</si>
  <si>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</si>
  <si>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</si>
  <si>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</si>
  <si>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</si>
  <si>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</si>
  <si>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</si>
  <si>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</si>
  <si>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</si>
  <si>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</si>
  <si>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</si>
  <si>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</si>
  <si>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</si>
  <si>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</si>
  <si>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</si>
  <si>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</si>
  <si>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</si>
  <si>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</si>
  <si>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</si>
  <si>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</si>
  <si>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</si>
  <si>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</si>
  <si>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</si>
  <si>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</si>
  <si>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</si>
  <si>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</si>
  <si>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</si>
  <si>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</si>
  <si>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</si>
  <si>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</si>
  <si>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</si>
  <si>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</si>
  <si>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</si>
  <si>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</si>
  <si>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</si>
  <si>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</si>
  <si>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</si>
  <si>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</si>
  <si>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</si>
  <si>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</si>
  <si>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</si>
  <si>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</si>
  <si>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</si>
  <si>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</si>
  <si>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</si>
  <si>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</si>
  <si>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</si>
  <si>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</si>
  <si>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</si>
  <si>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</si>
  <si>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</si>
  <si>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</si>
  <si>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</si>
  <si>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</si>
  <si>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</si>
  <si>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</si>
  <si>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</si>
  <si>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</si>
  <si>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</si>
  <si>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</si>
  <si>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</si>
  <si>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</si>
  <si>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</si>
  <si>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</si>
  <si>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</si>
  <si>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</si>
  <si>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</si>
  <si>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</si>
  <si>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</si>
  <si>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</si>
  <si>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</si>
  <si>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</si>
  <si>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</si>
  <si>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</si>
  <si>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</si>
  <si>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</si>
  <si>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</si>
  <si>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</si>
  <si>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</si>
  <si>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</si>
  <si>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</si>
  <si>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</si>
  <si>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</si>
  <si>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</si>
  <si>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</si>
  <si>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</si>
  <si>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</si>
  <si>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</si>
  <si>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</si>
  <si>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</si>
  <si>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</si>
  <si>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</si>
  <si>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</si>
  <si>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</si>
  <si>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</si>
  <si>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</si>
  <si>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</si>
  <si>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</si>
  <si>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</si>
  <si>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</si>
  <si>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</si>
  <si>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</si>
  <si>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</si>
  <si>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</si>
  <si>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</si>
  <si>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</si>
  <si>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</si>
  <si>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</si>
  <si>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</si>
  <si>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</si>
  <si>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</si>
  <si>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</si>
  <si>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</si>
  <si>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</si>
  <si>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</si>
  <si>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</si>
  <si>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</si>
  <si>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</si>
  <si>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</si>
  <si>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</si>
  <si>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</si>
  <si>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</si>
  <si>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</si>
  <si>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</si>
  <si>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</si>
  <si>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</si>
  <si>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</si>
  <si>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</si>
  <si>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</si>
  <si>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</si>
  <si>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</si>
  <si>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</si>
  <si>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</si>
  <si>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</si>
  <si>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</si>
  <si>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</si>
  <si>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</si>
  <si>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</si>
  <si>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</si>
  <si>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</si>
  <si>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</si>
  <si>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</si>
  <si>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</si>
  <si>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</si>
  <si>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</si>
  <si>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</si>
  <si>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</si>
  <si>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</si>
  <si>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</si>
  <si>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</si>
  <si>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</si>
  <si>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</si>
  <si>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</si>
  <si>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</si>
  <si>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</si>
  <si>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</si>
  <si>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</si>
  <si>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</si>
  <si>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</si>
  <si>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</si>
  <si>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</si>
  <si>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</si>
  <si>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</si>
  <si>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</si>
  <si>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</si>
  <si>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</si>
  <si>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</si>
  <si>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</si>
  <si>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</si>
  <si>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</si>
  <si>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</si>
  <si>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</si>
  <si>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</si>
  <si>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</si>
  <si>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</si>
  <si>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</si>
  <si>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</si>
  <si>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</si>
  <si>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</si>
  <si>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</si>
  <si>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</si>
  <si>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</si>
  <si>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</si>
  <si>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</si>
  <si>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</si>
  <si>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</si>
  <si>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</si>
  <si>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</si>
  <si>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</si>
  <si>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</si>
  <si>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</si>
  <si>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</si>
  <si>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</si>
  <si>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</si>
  <si>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</si>
  <si>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</si>
  <si>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</si>
  <si>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</si>
  <si>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</si>
  <si>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</si>
  <si>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</si>
  <si>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</si>
  <si>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</si>
  <si>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</si>
  <si>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</si>
  <si>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</si>
  <si>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</si>
  <si>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</si>
  <si>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</si>
  <si>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</si>
  <si>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</si>
  <si>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</si>
  <si>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</si>
  <si>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</si>
  <si>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</si>
  <si>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</si>
  <si>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</si>
  <si>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</si>
  <si>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</si>
  <si>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</si>
  <si>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</si>
  <si>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</si>
  <si>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</si>
  <si>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</si>
  <si>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</si>
  <si>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</si>
  <si>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</si>
  <si>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</si>
  <si>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</si>
  <si>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</si>
  <si>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</si>
  <si>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</si>
  <si>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</si>
  <si>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</si>
  <si>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</si>
  <si>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</si>
  <si>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</si>
  <si>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</si>
  <si>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</si>
  <si>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</si>
  <si>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</si>
  <si>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</si>
  <si>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</si>
  <si>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</si>
  <si>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</si>
  <si>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</si>
  <si>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</si>
  <si>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</si>
  <si>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</si>
  <si>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</si>
  <si>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</si>
  <si>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</si>
  <si>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</si>
  <si>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</si>
  <si>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</si>
  <si>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</si>
  <si>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</si>
  <si>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</si>
  <si>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</si>
  <si>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</si>
  <si>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</si>
  <si>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</si>
  <si>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</si>
  <si>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</si>
  <si>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</si>
  <si>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</si>
  <si>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</si>
  <si>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</si>
  <si>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</si>
  <si>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</si>
  <si>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</si>
  <si>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</si>
  <si>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</si>
  <si>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</si>
  <si>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</si>
  <si>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</si>
  <si>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</si>
  <si>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</si>
  <si>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</si>
  <si>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</si>
  <si>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</si>
  <si>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</si>
  <si>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</si>
  <si>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</si>
  <si>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</si>
  <si>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</si>
  <si>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</si>
  <si>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</si>
  <si>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</si>
  <si>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</si>
  <si>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</si>
  <si>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</si>
  <si>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</si>
  <si>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</si>
  <si>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</si>
  <si>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</si>
  <si>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</si>
  <si>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</si>
  <si>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</si>
  <si>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</si>
  <si>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</si>
  <si>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</si>
  <si>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</si>
  <si>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</si>
  <si>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</si>
  <si>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</si>
  <si>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</si>
  <si>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</si>
  <si>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</si>
  <si>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</si>
  <si>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</si>
  <si>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</si>
  <si>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</si>
  <si>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</si>
  <si>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</si>
  <si>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</si>
  <si>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</si>
  <si>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</si>
  <si>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</si>
  <si>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</si>
  <si>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</si>
  <si>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</si>
  <si>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</si>
  <si>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</si>
  <si>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</si>
  <si>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</si>
  <si>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</si>
  <si>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</si>
  <si>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</si>
  <si>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</si>
  <si>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</si>
  <si>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</si>
  <si>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</si>
  <si>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</si>
  <si>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</si>
  <si>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</si>
  <si>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</si>
  <si>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</si>
  <si>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</si>
  <si>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</si>
  <si>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</si>
  <si>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</si>
  <si>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</si>
  <si>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</si>
  <si>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</si>
  <si>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</si>
  <si>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</si>
  <si>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</si>
  <si>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</si>
  <si>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</si>
  <si>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</si>
  <si>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</si>
  <si>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</si>
  <si>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</si>
  <si>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</si>
  <si>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</si>
  <si>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</si>
  <si>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</si>
  <si>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</si>
  <si>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</si>
  <si>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</si>
  <si>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</si>
  <si>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</si>
  <si>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</si>
  <si>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</si>
  <si>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</si>
  <si>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</si>
  <si>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</si>
  <si>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</si>
  <si>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</si>
  <si>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</si>
  <si>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</si>
  <si>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</si>
  <si>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</si>
  <si>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</si>
  <si>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</si>
  <si>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</si>
  <si>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</si>
  <si>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</si>
  <si>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</si>
  <si>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</si>
  <si>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</si>
  <si>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</si>
  <si>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</si>
  <si>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</si>
  <si>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</si>
  <si>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</si>
  <si>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</si>
  <si>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</si>
  <si>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</si>
  <si>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</si>
  <si>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</si>
  <si>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</si>
  <si>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</si>
  <si>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</si>
  <si>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</si>
  <si>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</si>
  <si>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</si>
  <si>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</si>
  <si>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</si>
  <si>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</si>
  <si>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</si>
  <si>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</si>
  <si>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</si>
  <si>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</si>
  <si>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</si>
  <si>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</si>
  <si>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</si>
  <si>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</si>
  <si>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</si>
  <si>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</si>
  <si>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</si>
  <si>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</si>
  <si>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</si>
  <si>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</si>
  <si>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</si>
  <si>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</si>
  <si>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</si>
  <si>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</si>
  <si>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</si>
  <si>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</si>
  <si>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</si>
  <si>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</si>
  <si>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</si>
  <si>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</si>
  <si>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</si>
  <si>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</si>
  <si>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</si>
  <si>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</si>
  <si>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</si>
  <si>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</si>
  <si>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</si>
  <si>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</si>
  <si>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</si>
  <si>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</si>
  <si>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</si>
  <si>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</si>
  <si>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</si>
  <si>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</si>
  <si>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</si>
  <si>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</si>
  <si>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</si>
  <si>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</si>
  <si>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</si>
  <si>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</si>
  <si>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</si>
  <si>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</si>
  <si>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</si>
  <si>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</si>
  <si>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</si>
  <si>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</si>
  <si>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</si>
  <si>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</si>
  <si>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</si>
  <si>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</si>
  <si>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</si>
  <si>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</si>
  <si>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</si>
  <si>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</si>
  <si>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</si>
  <si>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</si>
  <si>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</si>
  <si>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</si>
  <si>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</si>
  <si>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</si>
  <si>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</si>
  <si>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</si>
  <si>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</si>
  <si>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</si>
  <si>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</si>
  <si>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</si>
  <si>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</si>
  <si>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</si>
  <si>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</si>
  <si>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</si>
  <si>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</si>
  <si>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</si>
  <si>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</si>
  <si>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</si>
  <si>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</si>
  <si>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</si>
  <si>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</si>
  <si>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</si>
  <si>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</si>
  <si>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</si>
  <si>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</si>
  <si>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</si>
  <si>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</si>
  <si>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</si>
  <si>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</si>
  <si>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</si>
  <si>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</si>
  <si>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</si>
  <si>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</si>
  <si>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</si>
  <si>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</si>
  <si>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</si>
  <si>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</si>
  <si>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</si>
  <si>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</si>
  <si>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</si>
  <si>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</si>
  <si>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</si>
  <si>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</si>
  <si>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</si>
  <si>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</si>
  <si>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</si>
  <si>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</si>
  <si>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</si>
  <si>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</si>
  <si>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</si>
  <si>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</si>
  <si>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</si>
  <si>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</si>
  <si>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</si>
  <si>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</si>
  <si>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</si>
  <si>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</si>
  <si>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</si>
  <si>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</si>
  <si>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</si>
  <si>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</si>
  <si>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</si>
  <si>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</si>
  <si>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</si>
  <si>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</si>
  <si>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</si>
  <si>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</si>
  <si>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</si>
  <si>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</si>
  <si>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</si>
  <si>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</si>
  <si>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</si>
  <si>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</si>
  <si>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</si>
  <si>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</si>
  <si>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</si>
  <si>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</si>
  <si>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</si>
  <si>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</si>
  <si>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</si>
  <si>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</si>
  <si>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</si>
  <si>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</si>
  <si>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</si>
  <si>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</si>
  <si>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</si>
  <si>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</si>
  <si>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</si>
  <si>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</si>
  <si>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</si>
  <si>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</si>
  <si>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</si>
  <si>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</si>
  <si>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</si>
  <si>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</si>
  <si>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</si>
  <si>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</si>
  <si>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</si>
  <si>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</si>
  <si>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</si>
  <si>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</si>
  <si>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</si>
  <si>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</si>
  <si>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</si>
  <si>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</si>
  <si>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</si>
  <si>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</si>
  <si>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</si>
  <si>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</si>
  <si>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</si>
  <si>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</si>
  <si>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</si>
  <si>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</si>
  <si>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</si>
  <si>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</si>
  <si>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</si>
  <si>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</si>
  <si>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</si>
  <si>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</si>
  <si>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</si>
  <si>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</si>
  <si>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</si>
  <si>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</si>
  <si>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</si>
  <si>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</si>
  <si>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</si>
  <si>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</si>
  <si>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</si>
  <si>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</si>
  <si>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</si>
  <si>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</si>
  <si>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</si>
  <si>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</si>
  <si>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</si>
  <si>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</si>
  <si>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</si>
  <si>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</si>
  <si>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</si>
  <si>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</si>
  <si>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</si>
  <si>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</si>
  <si>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</si>
  <si>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</si>
  <si>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</si>
  <si>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</si>
  <si>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</si>
  <si>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</si>
  <si>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</si>
  <si>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</si>
  <si>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</si>
  <si>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</si>
  <si>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</si>
  <si>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</si>
  <si>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</si>
  <si>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</si>
  <si>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</si>
  <si>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</si>
  <si>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</si>
  <si>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</si>
  <si>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</si>
  <si>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</si>
  <si>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</si>
  <si>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</si>
  <si>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</si>
  <si>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</si>
  <si>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</si>
  <si>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</si>
  <si>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</si>
  <si>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</si>
  <si>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</si>
  <si>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</si>
  <si>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</si>
  <si>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</si>
  <si>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</si>
  <si>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</si>
  <si>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</si>
  <si>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</si>
  <si>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</si>
  <si>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</si>
  <si>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</si>
  <si>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</si>
  <si>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</si>
  <si>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</si>
  <si>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</si>
  <si>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</si>
  <si>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</si>
  <si>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</si>
  <si>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</si>
  <si>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</si>
  <si>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</si>
  <si>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</si>
  <si>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</si>
  <si>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</si>
  <si>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</si>
  <si>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</si>
  <si>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</si>
  <si>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</si>
  <si>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</si>
  <si>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</si>
  <si>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</si>
  <si>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</si>
  <si>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</si>
  <si>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</si>
  <si>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</si>
  <si>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</si>
  <si>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</si>
  <si>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</si>
  <si>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</si>
  <si>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</si>
  <si>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</si>
  <si>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</si>
  <si>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</si>
  <si>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</si>
  <si>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</si>
  <si>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</si>
  <si>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</si>
  <si>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</si>
  <si>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</si>
  <si>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</si>
  <si>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</si>
  <si>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</si>
  <si>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</si>
  <si>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</si>
  <si>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</si>
  <si>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</si>
  <si>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</si>
  <si>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</si>
  <si>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</si>
  <si>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</si>
  <si>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</si>
  <si>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</si>
  <si>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</si>
  <si>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</si>
  <si>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</si>
  <si>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</si>
  <si>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</si>
  <si>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</si>
  <si>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</si>
  <si>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</si>
  <si>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</si>
  <si>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</si>
  <si>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</si>
  <si>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</si>
  <si>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</si>
  <si>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</si>
  <si>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</si>
  <si>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</si>
  <si>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</si>
  <si>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</si>
  <si>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</si>
  <si>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</si>
  <si>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</si>
  <si>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</si>
  <si>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</si>
  <si>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</si>
  <si>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</si>
  <si>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</si>
  <si>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</si>
  <si>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</si>
  <si>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</si>
  <si>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</si>
  <si>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</si>
  <si>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</si>
  <si>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</si>
  <si>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</si>
  <si>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</si>
  <si>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</si>
  <si>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</si>
  <si>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</si>
  <si>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</si>
  <si>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</si>
  <si>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</si>
  <si>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</si>
  <si>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</si>
  <si>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</si>
  <si>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</si>
  <si>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</si>
  <si>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</si>
  <si>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</si>
  <si>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</si>
  <si>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</si>
  <si>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</si>
  <si>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</si>
  <si>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</si>
  <si>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</si>
  <si>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</si>
  <si>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</si>
  <si>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</si>
  <si>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</si>
  <si>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</si>
  <si>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</si>
  <si>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</si>
  <si>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</si>
  <si>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</si>
  <si>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</si>
  <si>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</si>
  <si>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</si>
  <si>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</si>
  <si>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</si>
  <si>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</si>
  <si>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</si>
  <si>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</si>
  <si>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</si>
  <si>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</si>
  <si>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</si>
  <si>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</si>
  <si>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</si>
  <si>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</si>
  <si>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</si>
  <si>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</si>
  <si>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</si>
  <si>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</si>
  <si>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</si>
  <si>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</si>
  <si>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</si>
  <si>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</si>
  <si>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</si>
  <si>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</si>
  <si>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</si>
  <si>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</si>
  <si>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</si>
  <si>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</si>
  <si>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</si>
  <si>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</si>
  <si>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</si>
  <si>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</si>
  <si>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</si>
  <si>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</si>
  <si>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</si>
  <si>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</si>
  <si>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</si>
  <si>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</si>
  <si>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</si>
  <si>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</si>
  <si>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</si>
  <si>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</si>
  <si>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</si>
  <si>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</si>
  <si>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</si>
  <si>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</si>
  <si>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</si>
  <si>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</si>
  <si>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</si>
  <si>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</si>
  <si>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</si>
  <si>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</si>
  <si>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</si>
  <si>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</si>
  <si>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</si>
  <si>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</si>
  <si>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</si>
  <si>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</si>
  <si>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</si>
  <si>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</si>
  <si>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</si>
  <si>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</si>
  <si>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</si>
  <si>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</si>
  <si>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</si>
  <si>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</si>
  <si>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</si>
  <si>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</si>
  <si>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</si>
  <si>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</si>
  <si>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</si>
  <si>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</si>
  <si>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</si>
  <si>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</si>
  <si>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</si>
  <si>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</si>
  <si>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</si>
  <si>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</si>
  <si>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</si>
  <si>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</si>
  <si>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</si>
  <si>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</si>
  <si>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</si>
  <si>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</si>
  <si>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</si>
  <si>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</si>
  <si>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</si>
  <si>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</si>
  <si>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</si>
  <si>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</si>
  <si>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</si>
  <si>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</si>
  <si>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</si>
  <si>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</si>
  <si>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</si>
  <si>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</si>
  <si>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</si>
  <si>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</si>
  <si>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</si>
  <si>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</si>
  <si>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</si>
  <si>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</si>
  <si>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</si>
  <si>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</si>
  <si>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</si>
  <si>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</si>
  <si>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</si>
  <si>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</si>
  <si>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</si>
  <si>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</si>
  <si>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</si>
  <si>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</si>
  <si>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</si>
  <si>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</si>
  <si>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</si>
  <si>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</si>
  <si>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</si>
  <si>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</si>
  <si>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</si>
  <si>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</si>
  <si>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</si>
  <si>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</si>
  <si>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</si>
  <si>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</si>
  <si>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</si>
  <si>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</si>
  <si>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</si>
  <si>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</si>
  <si>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</si>
  <si>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</si>
  <si>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</si>
  <si>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</si>
  <si>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</si>
  <si>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</si>
  <si>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</si>
  <si>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</si>
  <si>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</si>
  <si>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</si>
  <si>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</si>
  <si>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</si>
  <si>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</si>
  <si>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</si>
  <si>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</si>
  <si>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</si>
  <si>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</si>
  <si>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</si>
  <si>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</si>
  <si>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</si>
  <si>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</si>
  <si>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</si>
  <si>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</si>
  <si>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</si>
  <si>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</si>
  <si>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</si>
  <si>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</si>
  <si>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</si>
  <si>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</si>
  <si>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</si>
  <si>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</si>
  <si>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</si>
  <si>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</si>
  <si>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</si>
  <si>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</si>
  <si>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</si>
  <si>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</si>
  <si>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</si>
  <si>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</si>
  <si>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</si>
  <si>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</si>
  <si>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</si>
  <si>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</si>
  <si>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</si>
  <si>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</si>
  <si>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</si>
  <si>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</si>
  <si>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</si>
  <si>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</si>
  <si>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</si>
  <si>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</si>
  <si>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</si>
  <si>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</si>
  <si>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</si>
  <si>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</si>
  <si>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</si>
  <si>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</si>
  <si>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</si>
  <si>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</si>
  <si>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</si>
  <si>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</si>
  <si>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</si>
  <si>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</si>
  <si>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</si>
  <si>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</si>
  <si>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</si>
  <si>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</si>
  <si>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</si>
  <si>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</si>
  <si>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</si>
  <si>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</si>
  <si>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</si>
  <si>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</si>
  <si>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</si>
  <si>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</si>
  <si>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</si>
  <si>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</si>
  <si>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</si>
  <si>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</si>
  <si>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</si>
  <si>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</si>
  <si>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</si>
  <si>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</si>
  <si>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</si>
  <si>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</si>
  <si>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</si>
  <si>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</si>
  <si>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</si>
  <si>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</si>
  <si>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</si>
  <si>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</si>
  <si>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</si>
  <si>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</si>
  <si>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</si>
  <si>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</si>
  <si>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</si>
  <si>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</si>
  <si>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</si>
  <si>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</si>
  <si>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</si>
  <si>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</si>
  <si>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</si>
  <si>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</si>
  <si>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</si>
  <si>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</si>
  <si>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</si>
  <si>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</si>
  <si>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</si>
  <si>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</si>
  <si>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</si>
  <si>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</si>
  <si>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</si>
  <si>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</si>
  <si>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</si>
  <si>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</si>
  <si>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</si>
  <si>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</si>
  <si>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</si>
  <si>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</si>
  <si>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</si>
  <si>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</si>
  <si>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</si>
  <si>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</si>
  <si>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</si>
  <si>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</si>
  <si>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</si>
  <si>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</si>
  <si>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</si>
  <si>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</si>
  <si>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</si>
  <si>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</si>
  <si>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</si>
  <si>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</si>
  <si>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</si>
  <si>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</si>
  <si>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</si>
  <si>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</si>
  <si>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</si>
  <si>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</si>
  <si>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</si>
  <si>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</si>
  <si>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</si>
  <si>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</si>
  <si>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</si>
  <si>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</si>
  <si>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</si>
  <si>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</si>
  <si>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</si>
  <si>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</si>
  <si>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</si>
  <si>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</si>
  <si>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</si>
  <si>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</si>
  <si>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</si>
  <si>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</si>
  <si>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</si>
  <si>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</si>
  <si>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</si>
  <si>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</si>
  <si>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</si>
  <si>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</si>
  <si>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</si>
  <si>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</si>
  <si>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</si>
  <si>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</si>
  <si>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</si>
  <si>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</si>
  <si>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</si>
  <si>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</si>
  <si>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</si>
  <si>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</si>
  <si>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</si>
  <si>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</si>
  <si>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</si>
  <si>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</si>
  <si>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</si>
  <si>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</si>
  <si>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</si>
  <si>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</si>
  <si>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</si>
  <si>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</si>
  <si>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</si>
  <si>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</si>
  <si>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</si>
  <si>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</si>
  <si>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</si>
  <si>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</si>
  <si>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</si>
  <si>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</si>
  <si>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</si>
  <si>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</si>
  <si>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</si>
  <si>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</si>
  <si>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</si>
  <si>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</si>
  <si>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</si>
  <si>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</si>
  <si>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</si>
  <si>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</si>
  <si>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</si>
  <si>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</si>
  <si>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</si>
  <si>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</si>
  <si>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</si>
  <si>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</si>
  <si>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</si>
  <si>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</si>
  <si>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</si>
  <si>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</si>
  <si>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</si>
  <si>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</si>
  <si>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</si>
  <si>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</si>
  <si>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</si>
  <si>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</si>
  <si>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</si>
  <si>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</si>
  <si>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</si>
  <si>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</si>
  <si>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</si>
  <si>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</si>
  <si>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</si>
  <si>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</si>
  <si>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</si>
  <si>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</si>
  <si>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</si>
  <si>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</si>
  <si>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</si>
  <si>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</si>
  <si>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</si>
  <si>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</si>
  <si>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</si>
  <si>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</si>
  <si>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</si>
  <si>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</si>
  <si>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</si>
  <si>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</si>
  <si>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</si>
  <si>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</si>
  <si>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</si>
  <si>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</si>
  <si>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</si>
  <si>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</si>
  <si>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</si>
  <si>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</si>
  <si>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</si>
  <si>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</si>
  <si>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</si>
  <si>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</si>
  <si>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</si>
  <si>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</si>
  <si>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</si>
  <si>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</si>
  <si>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</si>
  <si>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</si>
  <si>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</si>
  <si>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</si>
  <si>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</si>
  <si>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</si>
  <si>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</si>
  <si>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</si>
  <si>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</si>
  <si>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</si>
  <si>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</si>
  <si>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</si>
  <si>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</si>
  <si>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</si>
  <si>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</si>
  <si>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</si>
  <si>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</si>
  <si>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</si>
  <si>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</si>
  <si>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</si>
  <si>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</si>
  <si>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</si>
  <si>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</si>
  <si>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</si>
  <si>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</si>
  <si>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</si>
  <si>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</si>
  <si>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</si>
  <si>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</si>
  <si>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</si>
  <si>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</si>
  <si>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</si>
  <si>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</si>
  <si>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</si>
  <si>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</si>
  <si>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</si>
  <si>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</si>
  <si>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</si>
  <si>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</si>
  <si>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</si>
  <si>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</si>
  <si>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</si>
  <si>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</si>
  <si>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</si>
  <si>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</si>
  <si>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</si>
  <si>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</si>
  <si>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</si>
  <si>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</si>
  <si>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</si>
  <si>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</si>
  <si>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</si>
  <si>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</si>
  <si>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</si>
  <si>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</si>
  <si>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</si>
  <si>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</si>
  <si>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</si>
  <si>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</si>
  <si>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</si>
  <si>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</si>
  <si>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</si>
  <si>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</si>
  <si>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</si>
  <si>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</si>
  <si>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</si>
  <si>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</si>
  <si>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</si>
  <si>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</si>
  <si>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</si>
  <si>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</si>
  <si>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</si>
  <si>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</si>
  <si>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</si>
  <si>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</si>
  <si>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</si>
  <si>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</si>
  <si>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</si>
  <si>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</si>
  <si>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</si>
  <si>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</si>
  <si>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</si>
  <si>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</si>
  <si>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</si>
  <si>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</si>
  <si>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</si>
  <si>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</si>
  <si>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</si>
  <si>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</si>
  <si>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</si>
  <si>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</si>
  <si>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</si>
  <si>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</si>
  <si>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</si>
  <si>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</si>
  <si>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</si>
  <si>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</si>
  <si>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</si>
  <si>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</si>
  <si>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</si>
  <si>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</si>
  <si>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</si>
  <si>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</si>
  <si>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</si>
  <si>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</si>
  <si>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</si>
  <si>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</si>
  <si>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</si>
  <si>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</si>
  <si>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</si>
  <si>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</si>
  <si>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</si>
  <si>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</si>
  <si>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</si>
  <si>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</si>
  <si>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</si>
  <si>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</si>
  <si>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</si>
  <si>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</si>
  <si>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</si>
  <si>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</si>
  <si>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</si>
  <si>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</si>
  <si>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</si>
  <si>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</si>
  <si>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</si>
  <si>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</si>
  <si>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</si>
  <si>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</si>
  <si>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</si>
  <si>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</si>
  <si>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</si>
  <si>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</si>
  <si>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</si>
  <si>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</si>
  <si>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</si>
  <si>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</si>
  <si>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</si>
  <si>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</si>
  <si>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</si>
  <si>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</si>
  <si>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</si>
  <si>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</si>
  <si>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</si>
  <si>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</si>
  <si>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</si>
  <si>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</si>
  <si>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</si>
  <si>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</si>
  <si>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</si>
  <si>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</si>
  <si>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</si>
  <si>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</si>
  <si>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</si>
  <si>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</si>
  <si>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</si>
  <si>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</si>
  <si>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</si>
  <si>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</si>
  <si>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</si>
  <si>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</si>
  <si>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</si>
  <si>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</si>
  <si>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</si>
  <si>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</si>
  <si>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</si>
  <si>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</si>
  <si>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</si>
  <si>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</si>
  <si>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</si>
  <si>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</si>
  <si>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</si>
  <si>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</si>
  <si>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</si>
  <si>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</si>
  <si>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</si>
  <si>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</si>
  <si>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</si>
  <si>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</si>
  <si>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</si>
  <si>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</si>
  <si>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</si>
  <si>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</si>
  <si>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</si>
  <si>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</si>
  <si>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</si>
  <si>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</si>
  <si>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</si>
  <si>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</si>
  <si>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</si>
  <si>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</si>
  <si>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</si>
  <si>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</si>
  <si>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</si>
  <si>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</si>
  <si>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</si>
  <si>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</si>
  <si>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</si>
  <si>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</si>
  <si>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</si>
  <si>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</si>
  <si>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</si>
  <si>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</si>
  <si>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</si>
  <si>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</si>
  <si>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</si>
  <si>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</si>
  <si>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</si>
  <si>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</si>
  <si>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</si>
  <si>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</si>
  <si>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</si>
  <si>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</si>
  <si>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</si>
  <si>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</si>
  <si>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</si>
  <si>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</si>
  <si>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</si>
  <si>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</si>
  <si>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</si>
  <si>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</si>
  <si>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</si>
  <si>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</si>
  <si>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</si>
  <si>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</si>
  <si>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</si>
  <si>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</si>
  <si>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</si>
  <si>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</si>
  <si>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</si>
  <si>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</si>
  <si>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</si>
  <si>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</si>
  <si>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</si>
  <si>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</si>
  <si>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</si>
  <si>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</si>
  <si>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</si>
  <si>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</si>
  <si>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</si>
  <si>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</si>
  <si>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</si>
  <si>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</si>
  <si>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</si>
  <si>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</si>
  <si>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</si>
  <si>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</si>
  <si>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</si>
  <si>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</si>
  <si>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</si>
  <si>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</si>
  <si>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</si>
  <si>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</si>
  <si>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</si>
  <si>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</si>
  <si>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</si>
  <si>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</si>
  <si>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</si>
  <si>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</si>
  <si>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</si>
  <si>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</si>
  <si>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</si>
  <si>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</si>
  <si>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</si>
  <si>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</si>
  <si>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</si>
  <si>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</si>
  <si>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</si>
  <si>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</si>
  <si>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</si>
  <si>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</si>
  <si>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</si>
  <si>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</si>
  <si>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</si>
  <si>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</si>
  <si>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</si>
  <si>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</si>
  <si>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</si>
  <si>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</si>
  <si>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</si>
  <si>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</si>
  <si>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</si>
  <si>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</si>
  <si>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</si>
  <si>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</si>
  <si>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</si>
  <si>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</si>
  <si>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</si>
  <si>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</si>
  <si>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</si>
  <si>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</si>
  <si>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</si>
  <si>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</si>
  <si>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</si>
  <si>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</si>
  <si>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</si>
  <si>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</si>
  <si>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</si>
  <si>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</si>
  <si>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</si>
  <si>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</si>
  <si>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</si>
  <si>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</si>
  <si>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</si>
  <si>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</si>
  <si>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</si>
  <si>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</si>
  <si>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</si>
  <si>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</si>
  <si>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</si>
  <si>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</si>
  <si>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</si>
  <si>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</si>
  <si>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</si>
  <si>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</si>
  <si>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</si>
  <si>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</si>
  <si>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</si>
  <si>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</si>
  <si>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</si>
  <si>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</si>
  <si>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</si>
  <si>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</si>
  <si>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</si>
  <si>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</si>
  <si>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</si>
  <si>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</si>
  <si>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</si>
  <si>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</si>
  <si>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</si>
  <si>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</si>
  <si>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</si>
  <si>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</si>
  <si>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</si>
  <si>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</si>
  <si>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</si>
  <si>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</si>
  <si>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</si>
  <si>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</si>
  <si>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</si>
  <si>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</si>
  <si>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</si>
  <si>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</si>
  <si>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</si>
  <si>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</si>
  <si>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</si>
  <si>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</si>
  <si>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</si>
  <si>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</si>
  <si>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</si>
  <si>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</si>
  <si>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</si>
  <si>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</si>
  <si>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</si>
  <si>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</si>
  <si>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</si>
  <si>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</si>
  <si>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</si>
  <si>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</si>
  <si>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</si>
  <si>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</si>
  <si>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</si>
  <si>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</si>
  <si>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</si>
  <si>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</si>
  <si>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</si>
  <si>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</si>
  <si>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</si>
  <si>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</si>
  <si>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</si>
  <si>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</si>
  <si>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</si>
  <si>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</si>
  <si>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</si>
  <si>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</si>
  <si>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</si>
  <si>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</si>
  <si>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</si>
  <si>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</si>
  <si>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</si>
  <si>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</si>
  <si>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</si>
  <si>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</si>
  <si>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</si>
  <si>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</si>
  <si>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</si>
  <si>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</si>
  <si>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</si>
  <si>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</si>
  <si>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</si>
  <si>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</si>
  <si>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</si>
  <si>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</si>
  <si>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</si>
  <si>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</si>
  <si>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</si>
  <si>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</si>
  <si>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</si>
  <si>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</si>
  <si>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</si>
  <si>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</si>
  <si>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</si>
  <si>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</si>
  <si>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</si>
  <si>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</si>
  <si>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</si>
  <si>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</si>
  <si>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</si>
  <si>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</si>
  <si>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</si>
  <si>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</si>
  <si>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</si>
  <si>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</si>
  <si>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</si>
  <si>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</si>
  <si>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</si>
  <si>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</si>
  <si>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</si>
  <si>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</si>
  <si>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</si>
  <si>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</si>
  <si>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</si>
  <si>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</si>
  <si>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</si>
  <si>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</si>
  <si>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</si>
  <si>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</si>
  <si>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</si>
  <si>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</si>
  <si>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</si>
  <si>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</si>
  <si>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</si>
  <si>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</si>
  <si>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</si>
  <si>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</si>
  <si>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</si>
  <si>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</si>
  <si>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</si>
  <si>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</si>
  <si>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</si>
  <si>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</si>
  <si>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</si>
  <si>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</si>
  <si>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</si>
  <si>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</si>
  <si>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</si>
  <si>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</si>
  <si>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</si>
  <si>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</si>
  <si>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</si>
  <si>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</si>
  <si>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</si>
  <si>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</si>
  <si>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</si>
  <si>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</si>
  <si>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</si>
  <si>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</si>
  <si>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</si>
  <si>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</si>
  <si>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</si>
  <si>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</si>
  <si>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</si>
  <si>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</si>
  <si>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</si>
  <si>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</si>
  <si>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</si>
  <si>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</si>
  <si>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</si>
  <si>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</si>
  <si>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</si>
  <si>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</si>
  <si>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</si>
  <si>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</si>
  <si>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</si>
  <si>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</si>
  <si>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</si>
  <si>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</si>
  <si>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</si>
  <si>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</si>
  <si>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</si>
  <si>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</si>
  <si>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</si>
  <si>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</si>
  <si>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</si>
  <si>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</si>
  <si>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</si>
  <si>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</si>
  <si>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</si>
  <si>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</si>
  <si>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</si>
  <si>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</si>
  <si>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</si>
  <si>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</si>
  <si>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</si>
  <si>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</si>
  <si>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</si>
  <si>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</si>
  <si>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</si>
  <si>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</si>
  <si>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</si>
  <si>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</si>
  <si>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</si>
  <si>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</si>
  <si>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</si>
  <si>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</si>
  <si>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</si>
  <si>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</si>
  <si>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</si>
  <si>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</si>
  <si>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</si>
  <si>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</si>
  <si>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</si>
  <si>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</si>
  <si>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</si>
  <si>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</si>
  <si>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</si>
  <si>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</si>
  <si>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</si>
  <si>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</si>
  <si>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</si>
  <si>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</si>
  <si>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</si>
  <si>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</si>
  <si>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</si>
  <si>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</si>
  <si>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</si>
  <si>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</si>
  <si>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</si>
  <si>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</si>
  <si>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</si>
  <si>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</si>
  <si>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</si>
  <si>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</si>
  <si>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</si>
  <si>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</si>
  <si>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</si>
  <si>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</si>
  <si>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</si>
  <si>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</si>
  <si>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</si>
  <si>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</si>
  <si>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</si>
  <si>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</si>
  <si>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</si>
  <si>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</si>
  <si>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</si>
  <si>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</si>
  <si>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</si>
  <si>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</si>
  <si>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</si>
  <si>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</si>
  <si>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</si>
  <si>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</si>
  <si>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</si>
  <si>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</si>
  <si>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</si>
  <si>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</si>
  <si>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</si>
  <si>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</si>
  <si>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</si>
  <si>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</si>
  <si>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</si>
  <si>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</si>
  <si>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</si>
  <si>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</si>
  <si>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</si>
  <si>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</si>
  <si>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</si>
  <si>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</si>
  <si>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</si>
  <si>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</si>
  <si>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</si>
  <si>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</si>
  <si>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</si>
  <si>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</si>
  <si>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</si>
  <si>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</si>
  <si>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</si>
  <si>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</si>
  <si>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</si>
  <si>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</si>
  <si>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</si>
  <si>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</si>
  <si>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</si>
  <si>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</si>
  <si>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</si>
  <si>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</si>
  <si>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</si>
  <si>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</si>
  <si>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</si>
  <si>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</si>
  <si>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</si>
  <si>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</si>
  <si>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</si>
  <si>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</si>
  <si>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</si>
  <si>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</si>
  <si>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</si>
  <si>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</si>
  <si>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</si>
  <si>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</si>
  <si>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</si>
  <si>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</si>
  <si>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</si>
  <si>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</si>
  <si>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</si>
  <si>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</si>
  <si>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</si>
  <si>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</si>
  <si>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</si>
  <si>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</si>
  <si>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</si>
  <si>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</si>
  <si>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</si>
  <si>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</si>
  <si>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</si>
  <si>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</si>
  <si>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</si>
  <si>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</si>
  <si>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</si>
  <si>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</si>
  <si>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</si>
  <si>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</si>
  <si>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</si>
  <si>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</si>
  <si>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</si>
  <si>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</si>
  <si>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</si>
  <si>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</si>
  <si>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</si>
  <si>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</si>
  <si>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</si>
  <si>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</si>
  <si>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</si>
  <si>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</si>
  <si>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</si>
  <si>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</si>
  <si>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</si>
  <si>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</si>
  <si>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</si>
  <si>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</si>
  <si>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</si>
  <si>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</si>
  <si>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</si>
  <si>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</si>
  <si>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</si>
  <si>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</si>
  <si>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</si>
  <si>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</si>
  <si>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</si>
  <si>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</si>
  <si>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</si>
  <si>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</si>
  <si>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</si>
  <si>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</si>
  <si>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</si>
  <si>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</si>
  <si>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</si>
  <si>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</si>
  <si>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</si>
  <si>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</si>
  <si>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</si>
  <si>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</si>
  <si>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</si>
  <si>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</si>
  <si>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</si>
  <si>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</si>
  <si>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</si>
  <si>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</si>
  <si>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</si>
  <si>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</si>
  <si>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</si>
  <si>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</si>
  <si>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</si>
  <si>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</si>
  <si>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</si>
  <si>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</si>
  <si>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</si>
  <si>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</si>
  <si>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</si>
  <si>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</si>
  <si>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</si>
  <si>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</si>
  <si>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</si>
  <si>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</si>
  <si>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</si>
  <si>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</si>
  <si>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</si>
  <si>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</si>
  <si>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</si>
  <si>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</si>
  <si>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</si>
  <si>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</si>
  <si>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</si>
  <si>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</si>
  <si>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</si>
  <si>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</si>
  <si>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</si>
  <si>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</si>
  <si>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</si>
  <si>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</si>
  <si>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</si>
  <si>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</si>
  <si>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</si>
  <si>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</si>
  <si>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</si>
  <si>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</si>
  <si>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</si>
  <si>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</si>
  <si>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</si>
  <si>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</si>
  <si>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</si>
  <si>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</si>
  <si>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</si>
  <si>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</si>
  <si>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</si>
  <si>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</si>
  <si>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</si>
  <si>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</si>
  <si>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</si>
  <si>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</si>
  <si>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</si>
  <si>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</si>
  <si>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</si>
  <si>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</si>
  <si>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</si>
  <si>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</si>
  <si>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</si>
  <si>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</si>
  <si>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</si>
  <si>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</si>
  <si>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</si>
  <si>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</si>
  <si>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</si>
  <si>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</si>
  <si>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</si>
  <si>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</si>
  <si>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</si>
  <si>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</si>
  <si>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</si>
  <si>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</si>
  <si>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</si>
  <si>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</si>
  <si>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</si>
  <si>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</si>
  <si>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</si>
  <si>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</si>
  <si>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</si>
  <si>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</si>
  <si>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</si>
  <si>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</si>
  <si>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</si>
  <si>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</si>
  <si>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</si>
  <si>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</si>
  <si>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</si>
  <si>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</si>
  <si>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</si>
  <si>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</si>
  <si>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</si>
  <si>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</si>
  <si>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</si>
  <si>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</si>
  <si>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</si>
  <si>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</si>
  <si>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</si>
  <si>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</si>
  <si>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</si>
  <si>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</si>
  <si>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</si>
  <si>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</si>
  <si>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</si>
  <si>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</si>
  <si>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</si>
  <si>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</si>
  <si>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</si>
  <si>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</si>
  <si>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</si>
  <si>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</si>
  <si>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</si>
  <si>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</si>
  <si>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</si>
  <si>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</si>
  <si>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</si>
  <si>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</si>
  <si>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</si>
  <si>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</si>
  <si>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</si>
  <si>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</si>
  <si>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</si>
  <si>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</si>
  <si>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</si>
  <si>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</si>
  <si>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</si>
  <si>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</si>
  <si>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</si>
  <si>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</si>
  <si>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</si>
  <si>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</si>
  <si>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</si>
  <si>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</si>
  <si>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</si>
  <si>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</si>
  <si>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</si>
  <si>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</si>
  <si>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</si>
  <si>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</si>
  <si>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</si>
  <si>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</si>
  <si>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</si>
  <si>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</si>
  <si>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</si>
  <si>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</si>
  <si>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</si>
  <si>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</si>
  <si>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</si>
  <si>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</si>
  <si>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</si>
  <si>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</si>
  <si>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</si>
  <si>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</si>
  <si>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</si>
  <si>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</si>
  <si>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</si>
  <si>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</si>
  <si>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</si>
  <si>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</si>
  <si>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</si>
  <si>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</si>
  <si>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</si>
  <si>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</si>
  <si>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</si>
  <si>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</si>
  <si>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</si>
  <si>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</si>
  <si>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</si>
  <si>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</si>
  <si>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</si>
  <si>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</si>
  <si>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</si>
  <si>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</si>
  <si>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</si>
  <si>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</si>
  <si>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</si>
  <si>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</si>
  <si>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</si>
  <si>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</si>
  <si>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</si>
  <si>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</si>
  <si>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</si>
  <si>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</si>
  <si>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</si>
  <si>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</si>
  <si>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</si>
  <si>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</si>
  <si>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</si>
  <si>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</si>
  <si>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</si>
  <si>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</si>
  <si>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</si>
  <si>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</si>
  <si>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</si>
  <si>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</si>
  <si>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</si>
  <si>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</si>
  <si>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</si>
  <si>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</si>
  <si>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</si>
  <si>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</si>
  <si>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</si>
  <si>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</si>
  <si>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</si>
  <si>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</si>
  <si>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</si>
  <si>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</si>
  <si>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</si>
  <si>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</si>
  <si>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</si>
  <si>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</si>
  <si>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</si>
  <si>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</si>
  <si>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</si>
  <si>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</si>
  <si>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</si>
  <si>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</si>
  <si>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</si>
  <si>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</si>
  <si>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</si>
  <si>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</si>
  <si>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</si>
  <si>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</si>
  <si>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</si>
  <si>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</si>
  <si>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</si>
  <si>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</si>
  <si>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</si>
  <si>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</si>
  <si>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</si>
  <si>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</si>
  <si>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</si>
  <si>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</si>
  <si>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</si>
  <si>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</si>
  <si>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</si>
  <si>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</si>
  <si>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</si>
  <si>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</si>
  <si>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</si>
  <si>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</si>
  <si>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</si>
  <si>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</si>
  <si>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</si>
  <si>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</si>
  <si>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</si>
  <si>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</si>
  <si>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</si>
  <si>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</si>
  <si>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</si>
  <si>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</si>
  <si>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</si>
  <si>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</si>
  <si>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</si>
  <si>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</si>
  <si>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</si>
  <si>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</si>
  <si>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</si>
  <si>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</si>
  <si>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</si>
  <si>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</si>
  <si>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</si>
  <si>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</si>
  <si>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</si>
  <si>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</si>
  <si>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</si>
  <si>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</si>
  <si>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</si>
  <si>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</si>
  <si>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</si>
  <si>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</si>
  <si>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</si>
  <si>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</si>
  <si>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</si>
  <si>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</si>
  <si>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</si>
  <si>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</si>
  <si>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</si>
  <si>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</si>
  <si>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</si>
  <si>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</si>
  <si>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</si>
  <si>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</si>
  <si>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</si>
  <si>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</si>
  <si>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</si>
  <si>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</si>
  <si>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</si>
  <si>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</si>
  <si>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</si>
  <si>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</si>
  <si>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</si>
  <si>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</si>
  <si>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</si>
  <si>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</si>
  <si>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</si>
  <si>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</si>
  <si>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</si>
  <si>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</si>
  <si>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</si>
  <si>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</si>
  <si>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</si>
  <si>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</si>
  <si>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</si>
  <si>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</si>
  <si>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</si>
  <si>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</si>
  <si>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</si>
  <si>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</si>
  <si>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</si>
  <si>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</si>
  <si>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</si>
  <si>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</si>
  <si>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</si>
  <si>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</si>
  <si>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</si>
  <si>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</si>
  <si>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</si>
  <si>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</si>
  <si>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</si>
  <si>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</si>
  <si>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</si>
  <si>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</si>
  <si>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</si>
  <si>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</si>
  <si>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</si>
  <si>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</si>
  <si>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</si>
  <si>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</si>
  <si>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</si>
  <si>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</si>
  <si>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</si>
  <si>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</si>
  <si>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</si>
  <si>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</si>
  <si>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</si>
  <si>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</si>
  <si>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</si>
  <si>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</si>
  <si>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</si>
  <si>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</si>
  <si>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</si>
  <si>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</si>
  <si>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</si>
  <si>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</si>
  <si>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</si>
  <si>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</si>
  <si>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</si>
  <si>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</si>
  <si>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</si>
  <si>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</si>
  <si>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</si>
  <si>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</si>
  <si>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</si>
  <si>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</si>
  <si>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</si>
  <si>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</si>
  <si>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</si>
  <si>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</si>
  <si>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</si>
  <si>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</si>
  <si>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</si>
  <si>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</si>
  <si>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</si>
  <si>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</si>
  <si>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</si>
  <si>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</si>
  <si>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</si>
  <si>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</si>
  <si>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</si>
  <si>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</si>
  <si>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</si>
  <si>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</si>
  <si>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</si>
  <si>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</si>
  <si>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</si>
  <si>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</si>
  <si>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</si>
  <si>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</si>
  <si>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</si>
  <si>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</si>
  <si>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</si>
  <si>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</si>
  <si>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</si>
  <si>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</si>
  <si>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</si>
  <si>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</si>
  <si>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</si>
  <si>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</si>
  <si>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</si>
  <si>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</si>
  <si>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</si>
  <si>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</si>
  <si>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</si>
  <si>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</si>
  <si>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</si>
  <si>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</si>
  <si>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</si>
  <si>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</si>
  <si>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</si>
  <si>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</si>
  <si>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</si>
  <si>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</si>
  <si>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</si>
  <si>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</si>
  <si>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</si>
  <si>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</si>
  <si>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</si>
  <si>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</si>
  <si>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</si>
  <si>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</si>
  <si>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</si>
  <si>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</si>
  <si>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</si>
  <si>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</si>
  <si>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</si>
  <si>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</si>
  <si>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</si>
  <si>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</si>
  <si>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</si>
  <si>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</si>
  <si>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</si>
  <si>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</si>
  <si>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</si>
  <si>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</si>
  <si>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</si>
  <si>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</si>
  <si>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</si>
  <si>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</si>
  <si>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</si>
  <si>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</si>
  <si>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</si>
  <si>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</si>
  <si>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</si>
  <si>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</si>
  <si>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</si>
  <si>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</si>
  <si>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</si>
  <si>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</si>
  <si>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</si>
  <si>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</si>
  <si>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</si>
  <si>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</si>
  <si>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</si>
  <si>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</si>
  <si>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</si>
  <si>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</si>
  <si>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</si>
  <si>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</si>
  <si>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</si>
  <si>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</si>
  <si>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</si>
  <si>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</si>
  <si>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</si>
  <si>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</si>
  <si>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</si>
  <si>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</si>
  <si>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</si>
  <si>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</si>
  <si>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</si>
  <si>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</si>
  <si>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</si>
  <si>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</si>
  <si>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</si>
  <si>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</si>
  <si>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</si>
  <si>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</si>
  <si>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</si>
  <si>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</si>
  <si>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</si>
  <si>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</si>
  <si>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</si>
  <si>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</si>
  <si>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</si>
  <si>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</si>
  <si>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</si>
  <si>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</si>
  <si>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</si>
  <si>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</si>
  <si>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</si>
  <si>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</si>
  <si>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</si>
  <si>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</si>
  <si>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</si>
  <si>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</si>
  <si>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</si>
  <si>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</si>
  <si>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</si>
  <si>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</si>
  <si>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</si>
  <si>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</si>
  <si>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</si>
  <si>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</si>
  <si>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</si>
  <si>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</si>
  <si>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</si>
  <si>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</si>
  <si>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</si>
  <si>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</si>
  <si>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</si>
  <si>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</si>
  <si>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</si>
  <si>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</si>
  <si>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</si>
  <si>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</si>
  <si>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</si>
  <si>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</si>
  <si>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</si>
  <si>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</si>
  <si>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</si>
  <si>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</si>
  <si>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</si>
  <si>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</si>
  <si>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</si>
  <si>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</si>
  <si>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</si>
  <si>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</si>
  <si>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</si>
  <si>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</si>
  <si>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</si>
  <si>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</si>
  <si>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</si>
  <si>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</si>
  <si>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</si>
  <si>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</si>
  <si>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</si>
  <si>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</si>
  <si>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</si>
  <si>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</si>
  <si>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</si>
  <si>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</si>
  <si>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</si>
  <si>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</si>
  <si>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</si>
  <si>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</si>
  <si>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</si>
  <si>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</si>
  <si>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</si>
  <si>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</si>
  <si>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</si>
  <si>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</si>
  <si>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</si>
  <si>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</si>
  <si>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</si>
  <si>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</si>
  <si>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</si>
  <si>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</si>
  <si>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</si>
  <si>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</si>
  <si>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</si>
  <si>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</si>
  <si>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</si>
  <si>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</si>
  <si>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</si>
  <si>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</si>
  <si>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</si>
  <si>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</si>
  <si>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</si>
  <si>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</si>
  <si>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</si>
  <si>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</si>
  <si>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</si>
  <si>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</si>
  <si>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</si>
  <si>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</si>
  <si>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</si>
  <si>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</si>
  <si>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</si>
  <si>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</si>
  <si>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</si>
  <si>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</si>
  <si>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</si>
  <si>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</si>
  <si>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</si>
  <si>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</si>
  <si>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</si>
  <si>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</si>
  <si>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</si>
  <si>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</si>
  <si>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</si>
  <si>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</si>
  <si>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</si>
  <si>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</si>
  <si>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</si>
  <si>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</si>
  <si>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</si>
  <si>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</si>
  <si>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</si>
  <si>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</si>
  <si>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</si>
  <si>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</si>
  <si>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</si>
  <si>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</si>
  <si>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</si>
  <si>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</si>
  <si>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</si>
  <si>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</si>
  <si>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</si>
  <si>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</si>
  <si>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</si>
  <si>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</si>
  <si>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</si>
  <si>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</si>
  <si>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</si>
  <si>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</si>
  <si>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</si>
  <si>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</si>
  <si>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</si>
  <si>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</si>
  <si>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</si>
  <si>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</si>
  <si>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</si>
  <si>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</si>
  <si>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</si>
  <si>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</si>
  <si>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</si>
  <si>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</si>
  <si>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</si>
  <si>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</si>
  <si>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</si>
  <si>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</si>
  <si>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</si>
  <si>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</si>
  <si>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</si>
  <si>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</si>
  <si>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</si>
  <si>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</si>
  <si>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</si>
  <si>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</si>
  <si>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</si>
  <si>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</si>
  <si>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</si>
  <si>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</si>
  <si>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</si>
  <si>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</si>
  <si>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</si>
  <si>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</si>
  <si>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</si>
  <si>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</si>
  <si>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</si>
  <si>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</si>
  <si>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</si>
  <si>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</si>
  <si>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</si>
  <si>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</si>
  <si>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</si>
  <si>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</si>
  <si>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</si>
  <si>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</si>
  <si>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</si>
  <si>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</si>
  <si>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</si>
  <si>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</si>
  <si>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</si>
  <si>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</si>
  <si>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</si>
  <si>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</si>
  <si>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</si>
  <si>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</si>
  <si>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</si>
  <si>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</si>
  <si>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</si>
  <si>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</si>
  <si>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</si>
  <si>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</si>
  <si>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</si>
  <si>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</si>
  <si>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</si>
  <si>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</si>
  <si>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</si>
  <si>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</si>
  <si>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</si>
  <si>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</si>
  <si>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</si>
  <si>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</si>
  <si>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</si>
  <si>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</si>
  <si>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</si>
  <si>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</si>
  <si>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</si>
  <si>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</si>
  <si>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</si>
  <si>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</si>
  <si>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</si>
  <si>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</si>
  <si>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</si>
  <si>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</si>
  <si>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</si>
  <si>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</si>
  <si>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</si>
  <si>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</si>
  <si>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</si>
  <si>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</si>
  <si>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</si>
  <si>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</si>
  <si>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</si>
  <si>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</si>
  <si>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</si>
  <si>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</si>
  <si>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</si>
  <si>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</si>
  <si>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</si>
  <si>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</si>
  <si>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</si>
  <si>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</si>
  <si>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</si>
  <si>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</si>
  <si>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</si>
  <si>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</si>
  <si>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</si>
  <si>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</si>
  <si>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</si>
  <si>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</si>
  <si>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</si>
  <si>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</si>
  <si>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</si>
  <si>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</si>
  <si>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</si>
  <si>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</si>
  <si>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</si>
  <si>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</si>
  <si>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</si>
  <si>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</si>
  <si>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</si>
  <si>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</si>
  <si>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</si>
  <si>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</si>
  <si>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</si>
  <si>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</si>
  <si>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</si>
  <si>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</si>
  <si>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</si>
  <si>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</si>
  <si>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</si>
  <si>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</si>
  <si>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</si>
  <si>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</si>
  <si>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</si>
  <si>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</si>
  <si>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</si>
  <si>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</si>
  <si>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</si>
  <si>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</si>
  <si>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</si>
  <si>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</si>
  <si>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</si>
  <si>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</si>
  <si>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</si>
  <si>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</si>
  <si>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</si>
  <si>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</si>
  <si>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</si>
  <si>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</si>
  <si>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</si>
  <si>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</si>
  <si>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</si>
  <si>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</si>
  <si>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</si>
  <si>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</si>
  <si>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</si>
  <si>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</si>
  <si>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</si>
  <si>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</si>
  <si>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</si>
  <si>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</si>
  <si>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</si>
  <si>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</si>
  <si>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</si>
  <si>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</si>
  <si>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</si>
  <si>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</si>
  <si>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</si>
  <si>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</si>
  <si>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</si>
  <si>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</si>
  <si>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</si>
  <si>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</si>
  <si>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</si>
  <si>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</si>
  <si>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</si>
  <si>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</si>
  <si>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</si>
  <si>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</si>
  <si>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</si>
  <si>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</si>
  <si>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</si>
  <si>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</si>
  <si>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</si>
  <si>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</si>
  <si>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</si>
  <si>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</si>
  <si>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</si>
  <si>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</si>
  <si>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</si>
  <si>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</si>
  <si>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</si>
  <si>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</si>
  <si>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</si>
  <si>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</si>
  <si>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</si>
  <si>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</si>
  <si>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</si>
  <si>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</si>
  <si>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</si>
  <si>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</si>
  <si>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</si>
  <si>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</si>
  <si>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</si>
  <si>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</si>
  <si>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</si>
  <si>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</si>
  <si>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</si>
  <si>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</si>
  <si>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</si>
  <si>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</si>
  <si>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</si>
  <si>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</si>
  <si>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</si>
  <si>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</si>
  <si>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</si>
  <si>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</si>
  <si>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</si>
  <si>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</si>
  <si>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</si>
  <si>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</si>
  <si>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</si>
  <si>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</si>
  <si>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</si>
  <si>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</si>
  <si>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</si>
  <si>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</si>
  <si>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</si>
  <si>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</si>
  <si>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</si>
  <si>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</si>
  <si>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</si>
  <si>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</si>
  <si>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</si>
  <si>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</si>
  <si>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</si>
  <si>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</si>
  <si>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</si>
  <si>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</si>
  <si>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</si>
  <si>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</si>
  <si>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</si>
  <si>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</si>
  <si>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</si>
  <si>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</si>
  <si>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</si>
  <si>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</si>
  <si>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</si>
  <si>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</si>
  <si>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</si>
  <si>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</si>
  <si>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</si>
  <si>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</si>
  <si>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</si>
  <si>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</si>
  <si>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</si>
  <si>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</si>
  <si>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</si>
  <si>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</si>
  <si>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</si>
  <si>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</si>
  <si>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</si>
  <si>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</si>
  <si>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</si>
  <si>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</si>
  <si>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</si>
  <si>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</si>
  <si>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</si>
  <si>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</si>
  <si>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</si>
  <si>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</si>
  <si>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</si>
  <si>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</si>
  <si>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</si>
  <si>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</si>
  <si>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</si>
  <si>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</si>
  <si>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</si>
  <si>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</si>
  <si>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</si>
  <si>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</si>
  <si>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</si>
  <si>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</si>
  <si>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</si>
  <si>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</si>
  <si>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</si>
  <si>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</si>
  <si>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</si>
  <si>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</si>
  <si>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</si>
  <si>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</si>
  <si>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</si>
  <si>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</si>
  <si>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</si>
  <si>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</si>
  <si>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</si>
  <si>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</si>
  <si>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</si>
  <si>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</si>
  <si>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</si>
  <si>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</si>
  <si>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</si>
  <si>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</si>
  <si>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</si>
  <si>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</si>
  <si>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</si>
  <si>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</si>
  <si>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</si>
  <si>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</si>
  <si>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</si>
  <si>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</si>
  <si>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</si>
  <si>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</si>
  <si>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</si>
  <si>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</si>
  <si>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</si>
  <si>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</si>
  <si>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</si>
  <si>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</si>
  <si>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</si>
  <si>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</si>
  <si>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</si>
  <si>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</si>
  <si>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</si>
  <si>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</si>
  <si>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</si>
  <si>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</si>
  <si>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</si>
  <si>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</si>
  <si>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</si>
  <si>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</si>
  <si>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</si>
  <si>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</si>
  <si>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</si>
  <si>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</si>
  <si>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</si>
  <si>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</si>
  <si>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</si>
  <si>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</si>
  <si>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</si>
  <si>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</si>
  <si>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</si>
  <si>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</si>
  <si>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</si>
  <si>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</si>
  <si>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</si>
  <si>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</si>
  <si>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</si>
  <si>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</si>
  <si>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</si>
  <si>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</si>
  <si>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</si>
  <si>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</si>
  <si>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</si>
  <si>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</si>
  <si>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</si>
  <si>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</si>
  <si>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</si>
  <si>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</si>
  <si>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</si>
  <si>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</si>
  <si>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</si>
  <si>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</si>
  <si>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</si>
  <si>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</si>
  <si>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</si>
  <si>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</si>
  <si>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</si>
  <si>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</si>
  <si>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</si>
  <si>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</si>
  <si>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</si>
  <si>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</si>
  <si>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</si>
  <si>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</si>
  <si>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</si>
  <si>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</si>
  <si>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</si>
  <si>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</si>
  <si>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</si>
  <si>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</si>
  <si>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</si>
  <si>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</si>
  <si>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</si>
  <si>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</si>
  <si>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</si>
  <si>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</si>
  <si>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</si>
  <si>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</si>
  <si>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</si>
  <si>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</si>
  <si>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</si>
  <si>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</si>
  <si>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</si>
  <si>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</si>
  <si>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</si>
  <si>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</si>
  <si>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</si>
  <si>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</si>
  <si>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</si>
  <si>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</si>
  <si>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</si>
  <si>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</si>
  <si>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</si>
  <si>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</si>
  <si>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</si>
  <si>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</si>
  <si>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</si>
  <si>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</si>
  <si>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</si>
  <si>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</si>
  <si>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</si>
  <si>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</si>
  <si>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</si>
  <si>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</si>
  <si>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</si>
  <si>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</si>
  <si>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</si>
  <si>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</si>
  <si>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</si>
  <si>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</si>
  <si>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</si>
  <si>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</si>
  <si>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</si>
  <si>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</si>
  <si>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</si>
  <si>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</si>
  <si>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</si>
  <si>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</si>
  <si>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</si>
  <si>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</si>
  <si>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</si>
  <si>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</si>
  <si>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</si>
  <si>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</si>
  <si>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</si>
  <si>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</si>
  <si>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</si>
  <si>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</si>
  <si>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</si>
  <si>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</si>
  <si>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</si>
  <si>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</si>
  <si>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</si>
  <si>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</si>
  <si>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</si>
  <si>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</si>
  <si>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</si>
  <si>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</si>
  <si>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</si>
  <si>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</si>
  <si>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</si>
  <si>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</si>
  <si>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</si>
  <si>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</si>
  <si>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</si>
  <si>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</si>
  <si>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</si>
  <si>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</si>
  <si>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</si>
  <si>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</si>
  <si>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</si>
  <si>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</si>
  <si>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</si>
  <si>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</si>
  <si>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</si>
  <si>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</si>
  <si>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</si>
  <si>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</si>
  <si>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</si>
  <si>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</si>
  <si>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</si>
  <si>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</si>
  <si>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</si>
  <si>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</si>
  <si>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</si>
  <si>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</si>
  <si>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</si>
  <si>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</si>
  <si>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</si>
  <si>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</si>
  <si>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</si>
  <si>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</si>
  <si>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</si>
  <si>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</si>
  <si>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</si>
  <si>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</si>
  <si>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</si>
  <si>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</si>
  <si>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</si>
  <si>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</si>
  <si>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</si>
  <si>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</si>
  <si>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</si>
  <si>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</si>
  <si>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</si>
  <si>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</si>
  <si>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</si>
  <si>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</si>
  <si>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</si>
  <si>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</si>
  <si>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</si>
  <si>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</si>
  <si>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</si>
  <si>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</si>
  <si>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</si>
  <si>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</si>
  <si>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</si>
  <si>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</si>
  <si>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</si>
  <si>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</si>
  <si>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</si>
  <si>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</si>
  <si>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</si>
  <si>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</si>
  <si>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</si>
  <si>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</si>
  <si>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</si>
  <si>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</si>
  <si>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</si>
  <si>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</si>
  <si>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</si>
  <si>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</si>
  <si>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</si>
  <si>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</si>
  <si>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</si>
  <si>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</si>
  <si>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</si>
  <si>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</si>
  <si>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</si>
  <si>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</si>
  <si>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</si>
  <si>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</si>
  <si>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</si>
  <si>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</si>
  <si>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</si>
  <si>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</si>
  <si>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</si>
  <si>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</si>
  <si>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</si>
  <si>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</si>
  <si>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</si>
  <si>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</si>
  <si>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</si>
  <si>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</si>
  <si>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</si>
  <si>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</si>
  <si>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</si>
  <si>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</si>
  <si>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</si>
  <si>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</si>
  <si>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</si>
  <si>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</si>
  <si>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</si>
  <si>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</si>
  <si>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</si>
  <si>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</si>
  <si>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</si>
  <si>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</si>
  <si>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</si>
  <si>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</si>
  <si>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</si>
  <si>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</si>
  <si>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</si>
  <si>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</si>
  <si>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</si>
  <si>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</si>
  <si>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</si>
  <si>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</si>
  <si>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</si>
  <si>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</si>
  <si>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</si>
  <si>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</si>
  <si>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</si>
  <si>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</si>
  <si>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</si>
  <si>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</si>
  <si>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</si>
  <si>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</si>
  <si>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</si>
  <si>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</si>
  <si>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</si>
  <si>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</si>
  <si>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</si>
  <si>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</si>
  <si>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</si>
  <si>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</si>
  <si>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</si>
  <si>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</si>
  <si>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</si>
  <si>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</si>
  <si>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</si>
  <si>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</si>
  <si>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</si>
  <si>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</si>
  <si>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</si>
  <si>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</si>
  <si>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</si>
  <si>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</si>
  <si>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</si>
  <si>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</si>
  <si>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</si>
  <si>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</si>
  <si>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</si>
  <si>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</si>
  <si>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</si>
  <si>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</si>
  <si>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</si>
  <si>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</si>
  <si>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</si>
  <si>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</si>
  <si>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</si>
  <si>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</si>
  <si>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</si>
  <si>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</si>
  <si>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</si>
  <si>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</si>
  <si>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</si>
  <si>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</si>
  <si>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</si>
  <si>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</si>
  <si>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</si>
  <si>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</si>
  <si>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</si>
  <si>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</si>
  <si>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</si>
  <si>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</si>
  <si>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</si>
  <si>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</si>
  <si>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</si>
  <si>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</si>
  <si>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</si>
  <si>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</si>
  <si>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</si>
  <si>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</si>
  <si>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</si>
  <si>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</si>
  <si>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</si>
  <si>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</si>
  <si>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</si>
  <si>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</si>
  <si>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</si>
  <si>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</si>
  <si>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</si>
  <si>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</si>
  <si>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</si>
  <si>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</si>
  <si>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</si>
  <si>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</si>
  <si>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</si>
  <si>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</si>
  <si>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</si>
  <si>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</si>
  <si>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</si>
  <si>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</si>
  <si>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</si>
  <si>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</si>
  <si>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</si>
  <si>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</si>
  <si>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</si>
  <si>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</si>
  <si>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</si>
  <si>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</si>
  <si>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</si>
  <si>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</si>
  <si>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</si>
  <si>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</si>
  <si>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</si>
  <si>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</si>
  <si>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</si>
  <si>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</si>
  <si>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</si>
  <si>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</si>
  <si>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</si>
  <si>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</si>
  <si>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</si>
  <si>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</si>
  <si>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</si>
  <si>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</si>
  <si>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</si>
  <si>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</si>
  <si>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</si>
  <si>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</si>
  <si>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</si>
  <si>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</si>
  <si>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</si>
  <si>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</si>
  <si>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</si>
  <si>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</si>
  <si>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</si>
  <si>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</si>
  <si>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</si>
  <si>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</si>
  <si>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</si>
  <si>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</si>
  <si>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</si>
  <si>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</si>
  <si>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</si>
  <si>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</si>
  <si>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</si>
  <si>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</si>
  <si>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</si>
  <si>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</si>
  <si>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</si>
  <si>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</si>
  <si>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</si>
  <si>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</si>
  <si>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</si>
  <si>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</si>
  <si>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</si>
  <si>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</si>
  <si>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</si>
  <si>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</si>
  <si>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</si>
  <si>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</si>
  <si>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</si>
  <si>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</si>
  <si>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</si>
  <si>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</si>
  <si>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</si>
  <si>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</si>
  <si>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</si>
  <si>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</si>
  <si>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</si>
  <si>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</si>
  <si>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</si>
  <si>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</si>
  <si>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</si>
  <si>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</si>
  <si>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</si>
  <si>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</si>
  <si>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</si>
  <si>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</si>
  <si>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</si>
  <si>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</si>
  <si>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</si>
  <si>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</si>
  <si>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</si>
  <si>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</si>
  <si>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</si>
  <si>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</si>
  <si>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</si>
  <si>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</si>
  <si>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</si>
  <si>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</si>
  <si>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</si>
  <si>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</si>
  <si>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</si>
  <si>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</si>
  <si>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</si>
  <si>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</si>
  <si>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</si>
  <si>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</si>
  <si>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</si>
  <si>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</si>
  <si>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</si>
  <si>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</si>
  <si>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</si>
  <si>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</si>
  <si>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</si>
  <si>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</si>
  <si>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</si>
  <si>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</si>
  <si>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</si>
  <si>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</si>
  <si>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</si>
  <si>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</si>
  <si>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</si>
  <si>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</si>
  <si>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</si>
  <si>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</si>
  <si>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</si>
  <si>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</si>
  <si>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</si>
  <si>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</si>
  <si>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</si>
  <si>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</si>
  <si>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</si>
  <si>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</si>
  <si>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</si>
  <si>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</si>
  <si>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</si>
  <si>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</si>
  <si>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</si>
  <si>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</si>
  <si>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</si>
  <si>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</si>
  <si>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</si>
  <si>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</si>
  <si>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</si>
  <si>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</si>
  <si>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</si>
  <si>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</si>
  <si>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</si>
  <si>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</si>
  <si>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</si>
  <si>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</si>
  <si>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</si>
  <si>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</si>
  <si>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</si>
  <si>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</si>
  <si>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</si>
  <si>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</si>
  <si>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</si>
  <si>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</si>
  <si>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</si>
  <si>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</si>
  <si>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</si>
  <si>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</si>
  <si>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</si>
  <si>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</si>
  <si>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</si>
  <si>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</si>
  <si>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</si>
  <si>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</si>
  <si>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</si>
  <si>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</si>
  <si>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</si>
  <si>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</si>
  <si>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</si>
  <si>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</si>
  <si>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</si>
  <si>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</si>
  <si>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</si>
  <si>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</si>
  <si>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</si>
  <si>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</si>
  <si>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</si>
  <si>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</si>
  <si>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</si>
  <si>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</si>
  <si>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</si>
  <si>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</si>
  <si>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</si>
  <si>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</si>
  <si>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</si>
  <si>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</si>
  <si>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</si>
  <si>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</si>
  <si>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</si>
  <si>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</si>
  <si>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</si>
  <si>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</si>
  <si>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</si>
  <si>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</si>
  <si>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</si>
  <si>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</si>
  <si>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</si>
  <si>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</si>
  <si>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</si>
  <si>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</si>
  <si>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</si>
  <si>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</si>
  <si>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</si>
  <si>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</si>
  <si>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</si>
  <si>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</si>
  <si>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</si>
  <si>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</si>
  <si>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</si>
  <si>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</si>
  <si>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</si>
  <si>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</si>
  <si>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</si>
  <si>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</si>
  <si>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</si>
  <si>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</si>
  <si>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</si>
  <si>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</si>
  <si>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</si>
  <si>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</si>
  <si>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</si>
  <si>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</si>
  <si>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</si>
  <si>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</si>
  <si>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</si>
  <si>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</si>
  <si>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</si>
  <si>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</si>
  <si>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</si>
  <si>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</si>
  <si>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</si>
  <si>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</si>
  <si>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</si>
  <si>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</si>
  <si>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</si>
  <si>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</si>
  <si>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</si>
  <si>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</si>
  <si>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</si>
  <si>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</si>
  <si>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</si>
  <si>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</si>
  <si>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</si>
  <si>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</si>
  <si>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</si>
  <si>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</si>
  <si>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</si>
  <si>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</si>
  <si>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</si>
  <si>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</si>
  <si>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</si>
  <si>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</si>
  <si>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</si>
  <si>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</si>
  <si>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</si>
  <si>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</si>
  <si>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</si>
  <si>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</si>
  <si>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</si>
  <si>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</si>
  <si>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</si>
  <si>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</si>
  <si>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</si>
  <si>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</si>
  <si>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</si>
  <si>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</si>
  <si>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</si>
  <si>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</si>
  <si>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</si>
  <si>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</si>
  <si>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</si>
  <si>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</si>
  <si>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</si>
  <si>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</si>
  <si>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</si>
  <si>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</si>
  <si>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</si>
  <si>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</si>
  <si>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</si>
  <si>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</si>
  <si>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</si>
  <si>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</si>
  <si>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</si>
  <si>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</si>
  <si>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</si>
  <si>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</si>
  <si>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</si>
  <si>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</si>
  <si>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</si>
  <si>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</si>
  <si>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</si>
  <si>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</si>
  <si>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</si>
  <si>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</si>
  <si>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</si>
  <si>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</si>
  <si>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</si>
  <si>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</si>
  <si>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</si>
  <si>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</si>
  <si>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</si>
  <si>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</si>
  <si>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</si>
  <si>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</si>
  <si>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</si>
  <si>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</si>
  <si>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</si>
  <si>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</si>
  <si>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</si>
  <si>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</si>
  <si>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</si>
  <si>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</si>
  <si>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</si>
  <si>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</si>
  <si>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</si>
  <si>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</si>
  <si>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</si>
  <si>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</si>
  <si>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</si>
  <si>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</si>
  <si>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</si>
  <si>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</si>
  <si>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</si>
  <si>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</si>
  <si>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</si>
  <si>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</si>
  <si>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</si>
  <si>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</si>
  <si>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</si>
  <si>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</si>
  <si>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</si>
  <si>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</si>
  <si>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</si>
  <si>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</si>
  <si>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</si>
  <si>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</si>
  <si>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</si>
  <si>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</si>
  <si>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</si>
  <si>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</si>
  <si>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</si>
  <si>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</si>
  <si>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</si>
  <si>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</si>
  <si>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</si>
  <si>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</si>
  <si>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</si>
  <si>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</si>
  <si>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</si>
  <si>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</si>
  <si>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</si>
  <si>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</si>
  <si>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</si>
  <si>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</si>
  <si>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</si>
  <si>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</si>
  <si>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</si>
  <si>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</si>
  <si>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</si>
  <si>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</si>
  <si>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</si>
  <si>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</si>
  <si>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</si>
  <si>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</si>
  <si>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</si>
  <si>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</si>
  <si>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</si>
  <si>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</si>
  <si>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</si>
  <si>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</si>
  <si>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</si>
  <si>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</si>
  <si>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</si>
  <si>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</si>
  <si>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</si>
  <si>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</si>
  <si>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</si>
  <si>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</si>
  <si>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</si>
  <si>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</si>
  <si>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</si>
  <si>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</si>
  <si>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</si>
  <si>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</si>
  <si>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</si>
  <si>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</si>
  <si>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</si>
  <si>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</si>
  <si>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</si>
  <si>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</si>
  <si>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</si>
  <si>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</si>
  <si>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</si>
  <si>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</si>
  <si>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</si>
  <si>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</si>
  <si>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</si>
  <si>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</si>
  <si>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</si>
  <si>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</si>
  <si>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</si>
  <si>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</si>
  <si>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</si>
  <si>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</si>
  <si>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</si>
  <si>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</si>
  <si>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</si>
  <si>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</si>
  <si>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</si>
  <si>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</si>
  <si>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</si>
  <si>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</si>
  <si>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</si>
  <si>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</si>
  <si>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</si>
  <si>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</si>
  <si>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</si>
  <si>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</si>
  <si>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</si>
  <si>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</si>
  <si>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</si>
  <si>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</si>
  <si>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</si>
  <si>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</si>
  <si>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</si>
  <si>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</si>
  <si>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</si>
  <si>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</si>
  <si>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</si>
  <si>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</si>
  <si>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</si>
  <si>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</si>
  <si>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</si>
  <si>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</si>
  <si>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</si>
  <si>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</si>
  <si>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</si>
  <si>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</si>
  <si>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</si>
  <si>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</si>
  <si>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</si>
  <si>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</si>
  <si>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</si>
  <si>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</si>
  <si>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</si>
  <si>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</si>
  <si>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</si>
  <si>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</si>
  <si>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</si>
  <si>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</si>
  <si>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</si>
  <si>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</si>
  <si>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</si>
  <si>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</si>
  <si>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</si>
  <si>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</si>
  <si>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</si>
  <si>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</si>
  <si>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</si>
  <si>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</si>
  <si>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</si>
  <si>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</si>
  <si>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</si>
  <si>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</si>
  <si>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</si>
  <si>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</si>
  <si>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</si>
  <si>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</si>
  <si>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</si>
  <si>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</si>
  <si>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</si>
  <si>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</si>
  <si>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</si>
  <si>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</si>
  <si>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</si>
  <si>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</si>
  <si>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</si>
  <si>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</si>
  <si>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</si>
  <si>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</si>
  <si>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</si>
  <si>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</si>
  <si>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</si>
  <si>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</si>
  <si>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</si>
  <si>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</si>
  <si>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</si>
  <si>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</si>
  <si>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</si>
  <si>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</si>
  <si>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</si>
  <si>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</si>
  <si>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</si>
  <si>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</si>
  <si>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</si>
  <si>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</si>
  <si>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</si>
  <si>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</si>
  <si>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</si>
  <si>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</si>
  <si>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</si>
  <si>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</si>
  <si>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</si>
  <si>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</si>
  <si>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</si>
  <si>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</si>
  <si>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</si>
  <si>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</si>
  <si>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</si>
  <si>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</si>
  <si>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</si>
  <si>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</si>
  <si>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</si>
  <si>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</si>
  <si>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</si>
  <si>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</si>
  <si>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</si>
  <si>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</si>
  <si>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</si>
  <si>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</si>
  <si>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</si>
  <si>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</si>
  <si>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</si>
  <si>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</si>
  <si>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</si>
  <si>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</si>
  <si>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</si>
  <si>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</si>
  <si>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</si>
  <si>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</si>
  <si>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</si>
  <si>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</si>
  <si>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</si>
  <si>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</si>
  <si>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</si>
  <si>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</si>
  <si>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</si>
  <si>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</si>
  <si>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</si>
  <si>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</si>
  <si>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</si>
  <si>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</si>
  <si>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</si>
  <si>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</si>
  <si>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</si>
  <si>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</si>
  <si>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</si>
  <si>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</si>
  <si>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</si>
  <si>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</si>
  <si>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</si>
  <si>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</si>
  <si>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</si>
  <si>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</si>
  <si>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</si>
  <si>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</si>
  <si>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</si>
  <si>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</si>
  <si>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</si>
  <si>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</si>
  <si>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</si>
  <si>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</si>
  <si>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</si>
  <si>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</si>
  <si>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</si>
  <si>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</si>
  <si>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</si>
  <si>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</si>
  <si>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</si>
  <si>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</si>
  <si>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</si>
  <si>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</si>
  <si>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</si>
  <si>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</si>
  <si>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</si>
  <si>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</si>
  <si>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</si>
  <si>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</si>
  <si>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</si>
  <si>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</si>
  <si>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</si>
  <si>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</si>
  <si>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</si>
  <si>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</si>
  <si>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</si>
  <si>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</si>
  <si>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</si>
  <si>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</si>
  <si>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</si>
  <si>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</si>
  <si>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</si>
  <si>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</si>
  <si>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</si>
  <si>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</si>
  <si>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</si>
  <si>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</si>
  <si>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</si>
  <si>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</si>
  <si>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</si>
  <si>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</si>
  <si>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</si>
  <si>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</si>
  <si>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</si>
  <si>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</si>
  <si>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</si>
  <si>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</si>
  <si>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</si>
  <si>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</si>
  <si>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</si>
  <si>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</si>
  <si>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</si>
  <si>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</si>
  <si>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</si>
  <si>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</si>
  <si>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</si>
  <si>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</si>
  <si>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</si>
  <si>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</si>
  <si>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</si>
  <si>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</si>
  <si>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</si>
  <si>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</si>
  <si>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</si>
  <si>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</si>
  <si>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</si>
  <si>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</si>
  <si>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</si>
  <si>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</si>
  <si>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</si>
  <si>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</si>
  <si>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</si>
  <si>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</si>
  <si>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</si>
  <si>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</si>
  <si>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</si>
  <si>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</si>
  <si>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</si>
  <si>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</si>
  <si>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</si>
  <si>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</si>
  <si>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</si>
  <si>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</si>
  <si>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</si>
  <si>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</si>
  <si>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</si>
  <si>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</si>
  <si>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</si>
  <si>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</si>
  <si>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</si>
  <si>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</si>
  <si>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</si>
  <si>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</si>
  <si>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</si>
  <si>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</si>
  <si>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</si>
  <si>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</si>
  <si>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</si>
  <si>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</si>
  <si>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</si>
  <si>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</si>
  <si>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</si>
  <si>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</si>
  <si>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</si>
  <si>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</si>
  <si>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</si>
  <si>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</si>
  <si>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</si>
  <si>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</si>
  <si>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</si>
  <si>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</si>
  <si>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</si>
  <si>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</si>
  <si>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</si>
  <si>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</si>
  <si>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</si>
  <si>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</si>
  <si>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</si>
  <si>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</si>
  <si>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</si>
  <si>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</si>
  <si>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</si>
  <si>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</si>
  <si>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</si>
  <si>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</si>
  <si>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</si>
  <si>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</si>
  <si>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</si>
  <si>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</si>
  <si>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</si>
  <si>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</si>
  <si>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</si>
  <si>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</si>
  <si>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</si>
  <si>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</si>
  <si>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</si>
  <si>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</si>
  <si>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</si>
  <si>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</si>
  <si>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</si>
  <si>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</si>
  <si>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</si>
  <si>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</si>
  <si>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</si>
  <si>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</si>
  <si>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</si>
  <si>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</si>
  <si>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</si>
  <si>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</si>
  <si>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</si>
  <si>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</si>
  <si>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</si>
  <si>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</si>
  <si>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</si>
  <si>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</si>
  <si>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</si>
  <si>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</si>
  <si>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</si>
  <si>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</si>
  <si>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</si>
  <si>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</si>
  <si>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</si>
  <si>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</si>
  <si>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</si>
  <si>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</si>
  <si>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</si>
  <si>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</si>
  <si>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</si>
  <si>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</si>
  <si>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</si>
  <si>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</si>
  <si>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</si>
  <si>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</si>
  <si>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</si>
  <si>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</si>
  <si>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</si>
  <si>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</si>
  <si>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</si>
  <si>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</si>
  <si>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</si>
  <si>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</si>
  <si>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</si>
  <si>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</si>
  <si>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</si>
  <si>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</si>
  <si>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</si>
  <si>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</si>
  <si>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</si>
  <si>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</si>
  <si>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</si>
  <si>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</si>
  <si>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</si>
  <si>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</si>
  <si>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</si>
  <si>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</si>
  <si>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</si>
  <si>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</si>
  <si>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</si>
  <si>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</si>
  <si>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</si>
  <si>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</si>
  <si>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</si>
  <si>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</si>
  <si>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</si>
  <si>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</si>
  <si>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</si>
  <si>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</si>
  <si>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</si>
  <si>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</si>
  <si>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</si>
  <si>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</si>
  <si>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</si>
  <si>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</si>
  <si>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</si>
  <si>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</si>
  <si>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</si>
  <si>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</si>
  <si>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</si>
  <si>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</si>
  <si>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</si>
  <si>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</si>
  <si>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</si>
  <si>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</si>
  <si>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</si>
  <si>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</si>
  <si>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</si>
  <si>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</si>
  <si>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</si>
  <si>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</si>
  <si>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</si>
  <si>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</si>
  <si>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</si>
  <si>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</si>
  <si>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</si>
  <si>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</si>
  <si>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</si>
  <si>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</si>
  <si>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</si>
  <si>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</si>
  <si>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</si>
  <si>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</si>
  <si>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</si>
  <si>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</si>
  <si>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</si>
  <si>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</si>
  <si>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</si>
  <si>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</si>
  <si>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</si>
  <si>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</si>
  <si>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</si>
  <si>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</si>
  <si>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</si>
  <si>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</si>
  <si>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</si>
  <si>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</si>
  <si>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</si>
  <si>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</si>
  <si>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</si>
  <si>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</si>
  <si>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</si>
  <si>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</si>
  <si>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</si>
  <si>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</si>
  <si>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</si>
  <si>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</si>
  <si>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</si>
  <si>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</si>
  <si>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</si>
  <si>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</si>
  <si>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</si>
  <si>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</si>
  <si>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</si>
  <si>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</si>
  <si>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</si>
  <si>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</si>
  <si>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</si>
  <si>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</si>
  <si>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</si>
  <si>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</si>
  <si>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</si>
  <si>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</si>
  <si>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</si>
  <si>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</si>
  <si>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</si>
  <si>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</si>
  <si>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</si>
  <si>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</si>
  <si>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</si>
  <si>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</si>
  <si>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</si>
  <si>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</si>
  <si>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</si>
  <si>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</si>
  <si>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</si>
  <si>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</si>
  <si>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</si>
  <si>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</si>
  <si>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</si>
  <si>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</si>
  <si>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</si>
  <si>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</si>
  <si>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</si>
  <si>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</si>
  <si>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</si>
  <si>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</si>
  <si>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</si>
  <si>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</si>
  <si>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</si>
  <si>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</si>
  <si>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</si>
  <si>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</si>
  <si>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</si>
  <si>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</si>
  <si>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</si>
  <si>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</si>
  <si>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</si>
  <si>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</si>
  <si>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</si>
  <si>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</si>
  <si>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</si>
  <si>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</si>
  <si>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</si>
  <si>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</si>
  <si>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</si>
  <si>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</si>
  <si>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</si>
  <si>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</si>
  <si>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</si>
  <si>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</si>
  <si>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</si>
  <si>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</si>
  <si>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</si>
  <si>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</si>
  <si>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</si>
  <si>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</si>
  <si>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</si>
  <si>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</si>
  <si>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</si>
  <si>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</si>
  <si>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</si>
  <si>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</si>
  <si>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</si>
  <si>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</si>
  <si>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</si>
  <si>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</si>
  <si>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</si>
  <si>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</si>
  <si>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</si>
  <si>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</si>
  <si>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</si>
  <si>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</si>
  <si>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</si>
  <si>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</si>
  <si>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</si>
  <si>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</si>
  <si>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</si>
  <si>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</si>
  <si>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</si>
  <si>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</si>
  <si>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</si>
  <si>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</si>
  <si>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</si>
  <si>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</si>
  <si>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</si>
  <si>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</si>
  <si>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</si>
  <si>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</si>
  <si>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</si>
  <si>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</si>
  <si>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</si>
  <si>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</si>
  <si>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</si>
  <si>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</si>
  <si>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</si>
  <si>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</si>
  <si>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</si>
  <si>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</si>
  <si>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</si>
  <si>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</si>
  <si>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</si>
  <si>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</si>
  <si>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</si>
  <si>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</si>
  <si>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</si>
  <si>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</si>
  <si>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</si>
  <si>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</si>
  <si>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</si>
  <si>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</si>
  <si>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</si>
  <si>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</si>
  <si>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</si>
  <si>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</si>
  <si>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</si>
  <si>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</si>
  <si>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</si>
  <si>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</si>
  <si>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</si>
  <si>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</si>
  <si>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</si>
  <si>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</si>
  <si>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</si>
  <si>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</si>
  <si>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</si>
  <si>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</si>
  <si>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</si>
  <si>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</si>
  <si>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</si>
  <si>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</si>
  <si>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</si>
  <si>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</si>
  <si>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</si>
  <si>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</si>
  <si>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</si>
  <si>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</si>
  <si>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</si>
  <si>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</si>
  <si>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</si>
  <si>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</si>
  <si>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</si>
  <si>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</si>
  <si>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</si>
  <si>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</si>
  <si>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</si>
  <si>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</si>
  <si>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</si>
  <si>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</si>
  <si>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</si>
  <si>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</si>
  <si>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</si>
  <si>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</si>
  <si>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</si>
  <si>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</si>
  <si>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</si>
  <si>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</si>
  <si>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</si>
  <si>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</si>
  <si>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</si>
  <si>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</si>
  <si>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</si>
  <si>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</si>
  <si>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</si>
  <si>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</si>
  <si>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</si>
  <si>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</si>
  <si>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</si>
  <si>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</si>
  <si>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</si>
  <si>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</si>
  <si>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</si>
  <si>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</si>
  <si>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</si>
  <si>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</si>
  <si>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</si>
  <si>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</si>
  <si>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</si>
  <si>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</si>
  <si>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</si>
  <si>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</si>
  <si>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</si>
  <si>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</si>
  <si>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</si>
  <si>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</si>
  <si>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</si>
  <si>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</si>
  <si>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</si>
  <si>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</si>
  <si>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</si>
  <si>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</si>
  <si>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</si>
  <si>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</si>
  <si>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</si>
  <si>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</si>
  <si>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</si>
  <si>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</si>
  <si>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</si>
  <si>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</si>
  <si>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</si>
  <si>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</si>
  <si>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</si>
  <si>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</si>
  <si>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</si>
  <si>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</si>
  <si>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</si>
  <si>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</si>
  <si>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</si>
  <si>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</si>
  <si>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</si>
  <si>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</si>
  <si>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</si>
  <si>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</si>
  <si>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</si>
  <si>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</si>
  <si>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</si>
  <si>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</si>
  <si>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</si>
  <si>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</si>
  <si>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</si>
  <si>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</si>
  <si>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</si>
  <si>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</si>
  <si>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</si>
  <si>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</si>
  <si>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</si>
  <si>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</si>
  <si>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</si>
  <si>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</si>
  <si>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</si>
  <si>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</si>
  <si>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</si>
  <si>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</si>
  <si>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</si>
  <si>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</si>
  <si>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</si>
  <si>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</si>
  <si>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</si>
  <si>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</si>
  <si>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</si>
  <si>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</si>
  <si>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</si>
  <si>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</si>
  <si>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</si>
  <si>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</si>
  <si>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</si>
  <si>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</si>
  <si>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</si>
  <si>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</si>
  <si>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</si>
  <si>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</si>
  <si>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</si>
  <si>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</si>
  <si>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</si>
  <si>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</si>
  <si>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</si>
  <si>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</si>
  <si>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</si>
  <si>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</si>
  <si>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</si>
  <si>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</si>
  <si>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</si>
  <si>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</si>
  <si>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</si>
  <si>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</si>
  <si>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</si>
  <si>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</si>
  <si>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</si>
  <si>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</si>
  <si>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</si>
  <si>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</si>
  <si>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</si>
  <si>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</si>
  <si>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</si>
  <si>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</si>
  <si>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</si>
  <si>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</si>
  <si>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</si>
  <si>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</si>
  <si>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</si>
  <si>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</si>
  <si>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</si>
  <si>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</si>
  <si>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</si>
  <si>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</si>
  <si>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</si>
  <si>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</si>
  <si>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</si>
  <si>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</si>
  <si>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</si>
  <si>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</si>
  <si>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</si>
  <si>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</si>
  <si>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</si>
  <si>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</si>
  <si>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</si>
  <si>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</si>
  <si>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</si>
  <si>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</si>
  <si>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</si>
  <si>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</si>
  <si>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</si>
  <si>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</si>
  <si>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</si>
  <si>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</si>
  <si>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</si>
  <si>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</si>
  <si>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</si>
  <si>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</si>
  <si>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</si>
  <si>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</si>
  <si>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</si>
  <si>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</si>
  <si>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</si>
  <si>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</si>
  <si>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</si>
  <si>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</si>
  <si>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</si>
  <si>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</si>
  <si>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</si>
  <si>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</si>
  <si>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</si>
  <si>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</si>
  <si>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</si>
  <si>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</si>
  <si>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</si>
  <si>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</si>
  <si>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</si>
  <si>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</si>
  <si>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</si>
  <si>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</si>
  <si>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</si>
  <si>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</si>
  <si>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</si>
  <si>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</si>
  <si>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</si>
  <si>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</si>
  <si>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</si>
  <si>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</si>
  <si>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</si>
  <si>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</si>
  <si>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</si>
  <si>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</si>
  <si>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</si>
  <si>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</si>
  <si>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</si>
  <si>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</si>
  <si>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</si>
  <si>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</si>
  <si>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</si>
  <si>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</si>
  <si>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</si>
  <si>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</si>
  <si>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</si>
  <si>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</si>
  <si>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</si>
  <si>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</si>
  <si>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</si>
  <si>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</si>
  <si>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</si>
  <si>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</si>
  <si>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</si>
  <si>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</si>
  <si>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</si>
  <si>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</si>
  <si>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</si>
  <si>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</si>
  <si>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</si>
  <si>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</si>
  <si>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</si>
  <si>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</si>
  <si>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</si>
  <si>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</si>
  <si>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</si>
  <si>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</si>
  <si>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</si>
  <si>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</si>
  <si>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</si>
  <si>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</si>
  <si>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</si>
  <si>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</si>
  <si>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</si>
  <si>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</si>
  <si>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</si>
  <si>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</si>
  <si>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</si>
  <si>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</si>
  <si>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</si>
  <si>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</si>
  <si>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</si>
  <si>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</si>
  <si>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</si>
  <si>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</si>
  <si>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</si>
  <si>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</si>
  <si>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</si>
  <si>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</si>
  <si>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</si>
  <si>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</si>
  <si>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</si>
  <si>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</si>
  <si>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</si>
  <si>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</si>
  <si>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</si>
  <si>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</si>
  <si>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</si>
  <si>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</si>
  <si>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</si>
  <si>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</si>
  <si>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</si>
  <si>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</si>
  <si>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</si>
  <si>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</si>
  <si>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</si>
  <si>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</si>
  <si>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</si>
  <si>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</si>
  <si>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</si>
  <si>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</si>
  <si>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</si>
  <si>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</si>
  <si>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</si>
  <si>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</si>
  <si>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</si>
  <si>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</si>
  <si>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</si>
  <si>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</si>
  <si>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</si>
  <si>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</si>
  <si>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</si>
  <si>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</si>
  <si>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</si>
  <si>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</si>
  <si>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</si>
  <si>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</si>
  <si>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</si>
  <si>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</si>
  <si>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</si>
  <si>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</si>
  <si>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</si>
  <si>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</si>
  <si>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</si>
  <si>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</si>
  <si>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</si>
  <si>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</si>
  <si>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</si>
  <si>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</si>
  <si>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</si>
  <si>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</si>
  <si>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</si>
  <si>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</si>
  <si>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</si>
  <si>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</si>
  <si>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</si>
  <si>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</si>
  <si>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</si>
  <si>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</si>
  <si>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</si>
  <si>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</si>
  <si>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</si>
  <si>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</si>
  <si>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</si>
  <si>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</si>
  <si>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</si>
  <si>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</si>
  <si>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</si>
  <si>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</si>
  <si>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</si>
  <si>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</si>
  <si>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</si>
  <si>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</si>
  <si>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</si>
  <si>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</si>
  <si>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</si>
  <si>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</si>
  <si>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</si>
  <si>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</si>
  <si>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</si>
  <si>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</si>
  <si>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</si>
  <si>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</si>
  <si>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</si>
  <si>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</si>
  <si>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</si>
  <si>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</si>
  <si>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</si>
  <si>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</si>
  <si>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</si>
  <si>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</si>
  <si>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</si>
  <si>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</si>
  <si>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</si>
  <si>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</si>
  <si>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</si>
  <si>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</si>
  <si>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</si>
  <si>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</si>
  <si>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</si>
  <si>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</si>
  <si>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</si>
  <si>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</si>
  <si>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</si>
  <si>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</si>
  <si>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</si>
  <si>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</si>
  <si>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</si>
  <si>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</si>
  <si>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</si>
  <si>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</si>
  <si>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</si>
  <si>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</si>
  <si>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</si>
  <si>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</si>
  <si>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</si>
  <si>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</si>
  <si>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</si>
  <si>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</si>
  <si>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</si>
  <si>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</si>
  <si>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</si>
  <si>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</si>
  <si>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</si>
  <si>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</si>
  <si>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</si>
  <si>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</si>
  <si>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</si>
  <si>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</si>
  <si>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</si>
  <si>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</si>
  <si>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</si>
  <si>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</si>
  <si>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</si>
  <si>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</si>
  <si>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</si>
  <si>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</si>
  <si>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</si>
  <si>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</si>
  <si>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</si>
  <si>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</si>
  <si>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</si>
  <si>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</si>
  <si>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</si>
  <si>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</si>
  <si>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</si>
  <si>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</si>
  <si>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</si>
  <si>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</si>
  <si>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</si>
  <si>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</si>
  <si>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</si>
  <si>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</si>
  <si>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</si>
  <si>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</si>
  <si>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</si>
  <si>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</si>
  <si>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</si>
  <si>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</si>
  <si>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</si>
  <si>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</si>
  <si>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</si>
  <si>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</si>
  <si>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</si>
  <si>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</si>
  <si>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</si>
  <si>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</si>
  <si>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</si>
  <si>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</si>
  <si>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</si>
  <si>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</si>
  <si>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</si>
  <si>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</si>
  <si>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</si>
  <si>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</si>
  <si>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</si>
  <si>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</si>
  <si>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</si>
  <si>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</si>
  <si>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</si>
  <si>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</si>
  <si>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</si>
  <si>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</si>
  <si>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</si>
  <si>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</si>
  <si>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</si>
  <si>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</si>
  <si>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</si>
  <si>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</si>
  <si>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</si>
  <si>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</si>
  <si>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</si>
  <si>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</si>
  <si>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</si>
  <si>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</si>
  <si>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</si>
  <si>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</si>
  <si>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</si>
  <si>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</si>
  <si>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</si>
  <si>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</si>
  <si>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</si>
  <si>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</si>
  <si>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</si>
  <si>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</si>
  <si>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</si>
  <si>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</si>
  <si>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</si>
  <si>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</si>
  <si>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</si>
  <si>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</si>
  <si>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</si>
  <si>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</si>
  <si>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</si>
  <si>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</si>
  <si>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</si>
  <si>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</si>
  <si>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</si>
  <si>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</si>
  <si>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</si>
  <si>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</si>
  <si>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</si>
  <si>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</si>
  <si>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</si>
  <si>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</si>
  <si>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</si>
  <si>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</si>
  <si>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</si>
  <si>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</si>
  <si>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</si>
  <si>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</si>
  <si>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</si>
  <si>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</si>
  <si>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</si>
  <si>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</si>
  <si>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</si>
  <si>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</si>
  <si>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</si>
  <si>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</si>
  <si>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</si>
  <si>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</si>
  <si>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</si>
  <si>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</si>
  <si>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</si>
  <si>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</si>
  <si>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</si>
  <si>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</si>
  <si>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</si>
  <si>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</si>
  <si>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</si>
  <si>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</si>
  <si>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</si>
  <si>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</si>
  <si>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</si>
  <si>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</si>
  <si>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</si>
  <si>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</si>
  <si>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</si>
  <si>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</si>
  <si>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</si>
  <si>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</si>
  <si>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</si>
  <si>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</si>
  <si>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</si>
  <si>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</si>
  <si>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</si>
  <si>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</si>
  <si>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</si>
  <si>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</si>
  <si>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</si>
  <si>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</si>
  <si>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</si>
  <si>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</si>
  <si>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</si>
  <si>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</si>
  <si>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</si>
  <si>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</si>
  <si>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</si>
  <si>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</si>
  <si>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</si>
  <si>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</si>
  <si>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</si>
  <si>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</si>
  <si>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</si>
  <si>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</si>
  <si>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</si>
  <si>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</si>
  <si>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</si>
  <si>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</si>
  <si>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</si>
  <si>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</si>
  <si>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</si>
  <si>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</si>
  <si>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</si>
  <si>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</si>
  <si>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</si>
  <si>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</si>
  <si>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</si>
  <si>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</si>
  <si>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</si>
  <si>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</si>
  <si>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</si>
  <si>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</si>
  <si>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</si>
  <si>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</si>
  <si>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</si>
  <si>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</si>
  <si>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</si>
  <si>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</si>
  <si>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</si>
  <si>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</si>
  <si>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</si>
  <si>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</si>
  <si>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</si>
  <si>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</si>
  <si>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</si>
  <si>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</si>
  <si>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</si>
  <si>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</si>
  <si>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</si>
  <si>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</si>
  <si>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</si>
  <si>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</si>
  <si>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</si>
  <si>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</si>
  <si>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</si>
  <si>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</si>
  <si>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</si>
  <si>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</si>
  <si>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</si>
  <si>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</si>
  <si>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</si>
  <si>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</si>
  <si>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</si>
  <si>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</si>
  <si>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</si>
  <si>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</si>
  <si>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</si>
  <si>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</si>
  <si>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</si>
  <si>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</si>
  <si>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</si>
  <si>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</si>
  <si>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</si>
  <si>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</si>
  <si>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</si>
  <si>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</si>
  <si>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</si>
  <si>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</si>
  <si>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</si>
  <si>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</si>
  <si>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</si>
  <si>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</si>
  <si>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</si>
  <si>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</si>
  <si>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</si>
  <si>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</si>
  <si>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</si>
  <si>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</si>
  <si>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</si>
  <si>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</si>
  <si>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</si>
  <si>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</si>
  <si>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</si>
  <si>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</si>
  <si>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</si>
  <si>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</si>
  <si>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</si>
  <si>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</si>
  <si>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</si>
  <si>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</si>
  <si>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</si>
  <si>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</si>
  <si>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</si>
  <si>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</si>
  <si>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</si>
  <si>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</si>
  <si>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</si>
  <si>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</si>
  <si>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</si>
  <si>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</si>
  <si>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</si>
  <si>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</si>
  <si>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</si>
  <si>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</si>
  <si>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</si>
  <si>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</si>
  <si>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</si>
  <si>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</si>
  <si>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</si>
  <si>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</si>
  <si>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</si>
  <si>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</si>
  <si>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</si>
  <si>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</si>
  <si>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</si>
  <si>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</si>
  <si>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</si>
  <si>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</si>
  <si>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</si>
  <si>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</si>
  <si>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</si>
  <si>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</si>
  <si>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</si>
  <si>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</si>
  <si>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</si>
  <si>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</si>
  <si>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</si>
  <si>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</si>
  <si>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</si>
  <si>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</si>
  <si>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</si>
  <si>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</si>
  <si>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</si>
  <si>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</si>
  <si>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</si>
  <si>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</si>
  <si>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</si>
  <si>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</si>
  <si>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</si>
  <si>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</si>
  <si>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</si>
  <si>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</si>
  <si>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</si>
  <si>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</si>
  <si>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</si>
  <si>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</si>
  <si>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</si>
  <si>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</si>
  <si>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</si>
  <si>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</si>
  <si>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</si>
  <si>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</si>
  <si>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</si>
  <si>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</si>
  <si>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</si>
  <si>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</si>
  <si>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</si>
  <si>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</si>
  <si>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</si>
  <si>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</si>
  <si>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</si>
  <si>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</si>
  <si>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</si>
  <si>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</si>
  <si>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</si>
  <si>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</si>
  <si>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</si>
  <si>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</si>
  <si>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</si>
  <si>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</si>
  <si>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</si>
  <si>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</si>
  <si>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</si>
  <si>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</si>
  <si>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</si>
  <si>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</si>
  <si>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</si>
  <si>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</si>
  <si>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</si>
  <si>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</si>
  <si>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</si>
  <si>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</si>
  <si>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</si>
  <si>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</si>
  <si>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</si>
  <si>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</si>
  <si>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</si>
  <si>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</si>
  <si>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</si>
  <si>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</si>
  <si>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</si>
  <si>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</si>
  <si>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</si>
  <si>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</si>
  <si>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</si>
  <si>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</si>
  <si>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</si>
  <si>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</si>
  <si>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</si>
  <si>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</si>
  <si>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</si>
  <si>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</si>
  <si>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</si>
  <si>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</si>
  <si>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</si>
  <si>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</si>
  <si>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</si>
  <si>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</si>
  <si>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</si>
  <si>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</si>
  <si>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</si>
  <si>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</si>
  <si>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</si>
  <si>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</si>
  <si>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</si>
  <si>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</si>
  <si>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</si>
  <si>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</si>
  <si>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</si>
  <si>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</si>
  <si>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</si>
  <si>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</si>
  <si>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</si>
  <si>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</si>
  <si>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</si>
  <si>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</si>
  <si>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</si>
  <si>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</si>
  <si>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</si>
  <si>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</si>
  <si>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</si>
  <si>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</si>
  <si>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</si>
  <si>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</si>
  <si>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</si>
  <si>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</si>
  <si>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</si>
  <si>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</si>
  <si>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</si>
  <si>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</si>
  <si>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</si>
  <si>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</si>
  <si>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</si>
  <si>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</si>
  <si>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</si>
  <si>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</si>
  <si>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</si>
  <si>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</si>
  <si>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</si>
  <si>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</si>
  <si>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</si>
  <si>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</si>
  <si>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</si>
  <si>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</si>
  <si>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</si>
  <si>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</si>
  <si>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</si>
  <si>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</si>
  <si>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</si>
  <si>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</si>
  <si>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</si>
  <si>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</si>
  <si>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</si>
  <si>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</si>
  <si>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</si>
  <si>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</si>
  <si>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</si>
  <si>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</si>
  <si>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</si>
  <si>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</si>
  <si>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</si>
  <si>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</si>
  <si>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</si>
  <si>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</si>
  <si>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</si>
  <si>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</si>
  <si>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</si>
  <si>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</si>
  <si>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</si>
  <si>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</si>
  <si>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</si>
  <si>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</si>
  <si>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</si>
  <si>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</si>
  <si>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</si>
  <si>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</si>
  <si>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</si>
  <si>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</si>
  <si>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</si>
  <si>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</si>
  <si>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</si>
  <si>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</si>
  <si>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</si>
  <si>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</si>
  <si>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</si>
  <si>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</si>
  <si>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</si>
  <si>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</si>
  <si>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</si>
  <si>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</si>
  <si>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</si>
  <si>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</si>
  <si>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</si>
  <si>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</si>
  <si>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</si>
  <si>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</si>
  <si>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</si>
  <si>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</si>
  <si>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</si>
  <si>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</si>
  <si>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</si>
  <si>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</si>
  <si>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</si>
  <si>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</si>
  <si>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</si>
  <si>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</si>
  <si>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</si>
  <si>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</si>
  <si>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</si>
  <si>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</si>
  <si>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</si>
  <si>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</si>
  <si>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</si>
  <si>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</si>
  <si>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</si>
  <si>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</si>
  <si>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</si>
  <si>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</si>
  <si>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</si>
  <si>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</si>
  <si>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</si>
  <si>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</si>
  <si>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</si>
  <si>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</si>
  <si>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</si>
  <si>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</si>
  <si>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</si>
  <si>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</si>
  <si>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</si>
  <si>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</si>
  <si>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</si>
  <si>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</si>
  <si>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</si>
  <si>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</si>
  <si>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</si>
  <si>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</si>
  <si>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</si>
  <si>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</si>
  <si>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</si>
  <si>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</si>
  <si>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</si>
  <si>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</si>
  <si>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</si>
  <si>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</si>
  <si>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</si>
  <si>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</si>
  <si>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</si>
  <si>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</si>
  <si>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</si>
  <si>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</si>
  <si>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</si>
  <si>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</si>
  <si>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</si>
  <si>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</si>
  <si>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</si>
  <si>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</si>
  <si>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</si>
  <si>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</si>
  <si>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</si>
  <si>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</si>
  <si>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</si>
  <si>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</si>
  <si>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</si>
  <si>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</si>
  <si>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</si>
  <si>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</si>
  <si>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</si>
  <si>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</si>
  <si>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</si>
  <si>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</si>
  <si>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</si>
  <si>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</si>
  <si>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</si>
  <si>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</si>
  <si>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</si>
  <si>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</si>
  <si>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</si>
  <si>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</si>
  <si>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</si>
  <si>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</si>
  <si>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</si>
  <si>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</si>
  <si>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</si>
  <si>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</si>
  <si>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</si>
  <si>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</si>
  <si>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</si>
  <si>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</si>
  <si>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</si>
  <si>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</si>
  <si>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</si>
  <si>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</si>
  <si>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</si>
  <si>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</si>
  <si>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</si>
  <si>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</si>
  <si>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</si>
  <si>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</si>
  <si>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</si>
  <si>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</si>
  <si>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</si>
  <si>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</si>
  <si>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</si>
  <si>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</si>
  <si>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</si>
  <si>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</si>
  <si>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</si>
  <si>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</si>
  <si>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</si>
  <si>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</si>
  <si>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</si>
  <si>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</si>
  <si>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</si>
  <si>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</si>
  <si>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</si>
  <si>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</si>
  <si>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</si>
  <si>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</si>
  <si>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</si>
  <si>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</si>
  <si>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</si>
  <si>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</si>
  <si>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</si>
  <si>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</si>
  <si>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</si>
  <si>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</si>
  <si>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</si>
  <si>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</si>
  <si>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</si>
  <si>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</si>
  <si>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</si>
  <si>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</si>
  <si>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</si>
  <si>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</si>
  <si>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</si>
  <si>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</si>
  <si>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</si>
  <si>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</si>
  <si>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</si>
  <si>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</si>
  <si>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</si>
  <si>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</si>
  <si>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</si>
  <si>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</si>
  <si>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</si>
  <si>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</si>
  <si>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</si>
  <si>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</si>
  <si>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</si>
  <si>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</si>
  <si>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</si>
  <si>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</si>
  <si>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</si>
  <si>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</si>
  <si>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</si>
  <si>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</si>
  <si>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</si>
  <si>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</si>
  <si>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</si>
  <si>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</si>
  <si>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</si>
  <si>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</si>
  <si>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</si>
  <si>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</si>
  <si>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</si>
  <si>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</si>
  <si>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</si>
  <si>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</si>
  <si>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</si>
  <si>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</si>
  <si>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</si>
  <si>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</si>
  <si>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</si>
  <si>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</si>
  <si>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</si>
  <si>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</si>
  <si>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</si>
  <si>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</si>
  <si>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</si>
  <si>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</si>
  <si>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</si>
  <si>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</si>
  <si>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</si>
  <si>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</si>
  <si>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</si>
  <si>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</si>
  <si>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</si>
  <si>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</si>
  <si>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</si>
  <si>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</si>
  <si>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</si>
  <si>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</si>
  <si>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</si>
  <si>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</si>
  <si>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</si>
  <si>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</si>
  <si>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</si>
  <si>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</si>
  <si>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</si>
  <si>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</si>
  <si>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</si>
  <si>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</si>
  <si>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</si>
  <si>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</si>
  <si>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</si>
  <si>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</si>
  <si>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</si>
  <si>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</si>
  <si>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</si>
  <si>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</si>
  <si>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</si>
  <si>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</si>
  <si>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</si>
  <si>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</si>
  <si>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</si>
  <si>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</si>
  <si>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</si>
  <si>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</si>
  <si>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</si>
  <si>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</si>
  <si>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</si>
  <si>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</si>
  <si>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</si>
  <si>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</si>
  <si>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</si>
  <si>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</si>
  <si>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</si>
  <si>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</si>
  <si>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</si>
  <si>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</si>
  <si>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</si>
  <si>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</si>
  <si>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</si>
  <si>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</si>
  <si>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</si>
  <si>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</si>
  <si>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</si>
  <si>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</si>
  <si>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</si>
  <si>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</si>
  <si>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</si>
  <si>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</si>
  <si>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</si>
  <si>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</si>
  <si>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</si>
  <si>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</si>
  <si>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</si>
  <si>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</si>
  <si>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</si>
  <si>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</si>
  <si>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</si>
  <si>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</si>
  <si>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</si>
  <si>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</si>
  <si>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</si>
  <si>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</si>
  <si>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</si>
  <si>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</si>
  <si>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</si>
  <si>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</si>
  <si>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</si>
  <si>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</si>
  <si>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</si>
  <si>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</si>
  <si>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</si>
  <si>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</si>
  <si>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</si>
  <si>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</si>
  <si>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</si>
  <si>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</si>
  <si>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</si>
  <si>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</si>
  <si>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</si>
  <si>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</si>
  <si>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</si>
  <si>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</si>
  <si>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</si>
  <si>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</si>
  <si>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</si>
  <si>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</si>
  <si>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</si>
  <si>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</si>
  <si>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</si>
  <si>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</si>
  <si>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</si>
  <si>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</si>
  <si>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</si>
  <si>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</si>
  <si>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</si>
  <si>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</si>
  <si>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</si>
  <si>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</si>
  <si>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</si>
  <si>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</si>
  <si>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</si>
  <si>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</si>
  <si>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</si>
  <si>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</si>
  <si>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</si>
  <si>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</si>
  <si>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</si>
  <si>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</si>
  <si>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</si>
  <si>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</si>
  <si>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</si>
  <si>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</si>
  <si>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</si>
  <si>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</si>
  <si>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</si>
  <si>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</si>
  <si>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</si>
  <si>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</si>
  <si>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</si>
  <si>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</si>
  <si>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</si>
  <si>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</si>
  <si>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</si>
  <si>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</si>
  <si>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</si>
  <si>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</si>
  <si>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</si>
  <si>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</si>
  <si>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</si>
  <si>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</si>
  <si>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</si>
  <si>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</si>
  <si>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</si>
  <si>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</si>
  <si>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</si>
  <si>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</si>
  <si>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</si>
  <si>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</si>
  <si>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</si>
  <si>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</si>
  <si>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</si>
  <si>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</si>
  <si>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</si>
  <si>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</si>
  <si>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</si>
  <si>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</si>
  <si>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</si>
  <si>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</si>
  <si>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</si>
  <si>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</si>
  <si>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</si>
  <si>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</si>
  <si>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</si>
  <si>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</si>
  <si>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</si>
  <si>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</si>
  <si>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</si>
  <si>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</si>
  <si>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</si>
  <si>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</si>
  <si>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</si>
  <si>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</si>
  <si>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</si>
  <si>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</si>
  <si>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</si>
  <si>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</si>
  <si>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</si>
  <si>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</si>
  <si>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</si>
  <si>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</si>
  <si>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</si>
  <si>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</si>
  <si>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</si>
  <si>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</si>
  <si>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</si>
  <si>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</si>
  <si>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</si>
  <si>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</si>
  <si>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</si>
  <si>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</si>
  <si>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</si>
  <si>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</si>
  <si>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</si>
  <si>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</si>
  <si>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</si>
  <si>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</si>
  <si>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</si>
  <si>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</si>
  <si>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</si>
  <si>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</si>
  <si>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</si>
  <si>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</si>
  <si>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</si>
  <si>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</si>
  <si>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</si>
  <si>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</si>
  <si>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</si>
  <si>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</si>
  <si>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</si>
  <si>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</si>
  <si>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</si>
  <si>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</si>
  <si>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</si>
  <si>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</si>
  <si>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</si>
  <si>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</si>
  <si>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</si>
  <si>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</si>
  <si>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</si>
  <si>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</si>
  <si>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</si>
  <si>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</si>
  <si>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</si>
  <si>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</si>
  <si>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</si>
  <si>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</si>
  <si>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</si>
  <si>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</si>
  <si>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</si>
  <si>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</si>
  <si>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</si>
  <si>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</si>
  <si>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</si>
  <si>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</si>
  <si>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</si>
  <si>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</si>
  <si>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</si>
  <si>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</si>
  <si>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</si>
  <si>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</si>
  <si>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</si>
  <si>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</si>
  <si>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</si>
  <si>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</si>
  <si>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</si>
  <si>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</si>
  <si>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</si>
  <si>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</si>
  <si>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</si>
  <si>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</si>
  <si>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</si>
  <si>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</si>
  <si>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</si>
  <si>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</si>
  <si>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</si>
  <si>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</si>
  <si>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</si>
  <si>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</si>
  <si>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</si>
  <si>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</si>
  <si>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</si>
  <si>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</si>
  <si>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</si>
  <si>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</si>
  <si>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</si>
  <si>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</si>
  <si>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</si>
  <si>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</si>
  <si>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</si>
  <si>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</si>
  <si>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</si>
  <si>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</si>
  <si>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</si>
  <si>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</si>
  <si>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</si>
  <si>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</si>
  <si>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</si>
  <si>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</si>
  <si>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</si>
  <si>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</si>
  <si>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</si>
  <si>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</si>
  <si>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</si>
  <si>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</si>
  <si>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</si>
  <si>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</si>
  <si>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</si>
  <si>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</si>
  <si>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</si>
  <si>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</si>
  <si>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</si>
  <si>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</si>
  <si>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</si>
  <si>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</si>
  <si>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</si>
  <si>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</si>
  <si>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</si>
  <si>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</si>
  <si>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</si>
  <si>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</si>
  <si>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</si>
  <si>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</si>
  <si>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</si>
  <si>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</si>
  <si>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</si>
  <si>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</si>
  <si>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</si>
  <si>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</si>
  <si>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</si>
  <si>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</si>
  <si>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</si>
  <si>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</si>
  <si>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</si>
  <si>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</si>
  <si>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</si>
  <si>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</si>
  <si>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</si>
  <si>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</si>
  <si>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</si>
  <si>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</si>
  <si>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</si>
  <si>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</si>
  <si>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</si>
  <si>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</si>
  <si>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</si>
  <si>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</si>
  <si>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</si>
  <si>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</si>
  <si>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</si>
  <si>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</si>
  <si>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</si>
  <si>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</si>
  <si>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</si>
  <si>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</si>
  <si>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</si>
  <si>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</si>
  <si>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</si>
  <si>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</si>
  <si>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</si>
  <si>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</si>
  <si>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</si>
  <si>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</si>
  <si>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</si>
  <si>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</si>
  <si>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</si>
  <si>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</si>
  <si>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</si>
  <si>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</si>
  <si>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</si>
  <si>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</si>
  <si>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</si>
  <si>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</si>
  <si>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</si>
  <si>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</si>
  <si>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</si>
  <si>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</si>
  <si>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</si>
  <si>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</si>
  <si>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</si>
  <si>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</si>
  <si>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</si>
  <si>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</si>
  <si>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</si>
  <si>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</si>
  <si>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</si>
  <si>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</si>
  <si>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</si>
  <si>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</si>
  <si>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</si>
  <si>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</si>
  <si>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</si>
  <si>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</si>
  <si>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</si>
  <si>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</si>
  <si>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</si>
  <si>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</si>
  <si>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</si>
  <si>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</si>
  <si>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</si>
  <si>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</si>
  <si>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</si>
  <si>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</si>
  <si>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</si>
  <si>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</si>
  <si>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</si>
  <si>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</si>
  <si>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</si>
  <si>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</si>
  <si>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</si>
  <si>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</si>
  <si>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</si>
  <si>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</si>
  <si>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</si>
  <si>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</si>
  <si>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</si>
  <si>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</si>
  <si>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</si>
  <si>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</si>
  <si>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</si>
  <si>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</si>
  <si>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</si>
  <si>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</si>
  <si>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</si>
  <si>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</si>
  <si>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</si>
  <si>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</si>
  <si>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</si>
  <si>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</si>
  <si>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</si>
  <si>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</si>
  <si>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</si>
  <si>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</si>
  <si>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</si>
  <si>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</si>
  <si>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</si>
  <si>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</si>
  <si>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</si>
  <si>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</si>
  <si>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</si>
  <si>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</si>
  <si>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</si>
  <si>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</si>
  <si>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</si>
  <si>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</si>
  <si>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</si>
  <si>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</si>
  <si>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</si>
  <si>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</si>
  <si>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</si>
  <si>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</si>
  <si>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</si>
  <si>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</si>
  <si>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</si>
  <si>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</si>
  <si>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</si>
  <si>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</si>
  <si>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</si>
  <si>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</si>
  <si>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</si>
  <si>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</si>
  <si>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</si>
  <si>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</si>
  <si>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</si>
  <si>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</si>
  <si>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</si>
  <si>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</si>
  <si>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</si>
  <si>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</si>
  <si>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</si>
  <si>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</si>
  <si>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</si>
  <si>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</si>
  <si>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</si>
  <si>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</si>
  <si>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</si>
  <si>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</si>
  <si>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</si>
  <si>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</si>
  <si>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</si>
  <si>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</si>
  <si>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</si>
  <si>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</si>
  <si>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</si>
  <si>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</si>
  <si>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</si>
  <si>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</si>
  <si>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</si>
  <si>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</si>
  <si>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</si>
  <si>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</si>
  <si>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</si>
  <si>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</si>
  <si>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</si>
  <si>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</si>
  <si>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</si>
  <si>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</si>
  <si>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</si>
  <si>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</si>
  <si>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</si>
  <si>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</si>
  <si>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</si>
  <si>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</si>
  <si>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</si>
  <si>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</si>
  <si>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</si>
  <si>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</si>
  <si>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</si>
  <si>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</si>
  <si>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</si>
  <si>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</si>
  <si>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</si>
  <si>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</si>
  <si>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</si>
  <si>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</si>
  <si>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</si>
  <si>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</si>
  <si>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</si>
  <si>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</si>
  <si>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</si>
  <si>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</si>
  <si>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</si>
  <si>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</si>
  <si>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</si>
  <si>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</si>
  <si>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</si>
  <si>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</si>
  <si>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</si>
  <si>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</si>
  <si>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</si>
  <si>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</si>
  <si>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</si>
  <si>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</si>
  <si>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</si>
  <si>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</si>
  <si>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</si>
  <si>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</si>
  <si>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</si>
  <si>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</si>
  <si>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</si>
  <si>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</si>
  <si>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</si>
  <si>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</si>
  <si>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</si>
  <si>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</si>
  <si>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</si>
  <si>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</si>
  <si>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</si>
  <si>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</si>
  <si>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</si>
  <si>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</si>
  <si>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</si>
  <si>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</si>
  <si>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</si>
  <si>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</si>
  <si>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</si>
  <si>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</si>
  <si>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</si>
  <si>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</si>
  <si>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</si>
  <si>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</si>
  <si>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</si>
  <si>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</si>
  <si>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</si>
  <si>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</si>
  <si>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</si>
  <si>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</si>
  <si>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</si>
  <si>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</si>
  <si>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</si>
  <si>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</si>
  <si>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</si>
  <si>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</si>
  <si>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</si>
  <si>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</si>
  <si>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</si>
  <si>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</si>
  <si>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</si>
  <si>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</si>
  <si>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</si>
  <si>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</si>
  <si>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</si>
  <si>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</si>
  <si>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</si>
  <si>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</si>
  <si>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</si>
  <si>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</si>
  <si>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</si>
  <si>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</si>
  <si>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</si>
  <si>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</si>
  <si>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</si>
  <si>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</si>
  <si>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</si>
  <si>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</si>
  <si>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</si>
  <si>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</si>
  <si>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</si>
  <si>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</si>
  <si>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</si>
  <si>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</si>
  <si>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</si>
  <si>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</si>
  <si>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</si>
  <si>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</si>
  <si>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</si>
  <si>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</si>
  <si>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</si>
  <si>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</si>
  <si>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</si>
  <si>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</si>
  <si>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</si>
  <si>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</si>
  <si>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</si>
  <si>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</si>
  <si>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</si>
  <si>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</si>
  <si>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</si>
  <si>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</si>
  <si>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</si>
  <si>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</si>
  <si>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</si>
  <si>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</si>
  <si>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</si>
  <si>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</si>
  <si>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</si>
  <si>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</si>
  <si>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</si>
  <si>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</si>
  <si>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</si>
  <si>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</si>
  <si>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</si>
  <si>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</si>
  <si>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</si>
  <si>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</si>
  <si>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</si>
  <si>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</si>
  <si>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</si>
  <si>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</si>
  <si>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</si>
  <si>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</si>
  <si>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</si>
  <si>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</si>
  <si>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</si>
  <si>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</si>
  <si>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</si>
  <si>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</si>
  <si>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</si>
  <si>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</si>
  <si>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</si>
  <si>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</si>
  <si>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</si>
  <si>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</si>
  <si>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</si>
  <si>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</si>
  <si>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</si>
  <si>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</si>
  <si>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</si>
  <si>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</si>
  <si>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</si>
  <si>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</si>
  <si>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</si>
  <si>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</si>
  <si>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</si>
  <si>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</si>
  <si>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</si>
  <si>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</si>
  <si>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</si>
  <si>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</si>
  <si>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</si>
  <si>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</si>
  <si>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</si>
  <si>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</si>
  <si>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</si>
  <si>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</si>
  <si>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</si>
  <si>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</si>
  <si>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</si>
  <si>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</si>
  <si>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</si>
  <si>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</si>
  <si>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</si>
  <si>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</si>
  <si>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</si>
  <si>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</si>
  <si>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</si>
  <si>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</si>
  <si>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</si>
  <si>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</si>
  <si>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</si>
  <si>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</si>
  <si>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</si>
  <si>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</si>
  <si>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</si>
  <si>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</si>
  <si>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</si>
  <si>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</si>
  <si>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</si>
  <si>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</si>
  <si>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</si>
  <si>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</si>
  <si>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</si>
  <si>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</si>
  <si>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</si>
  <si>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</si>
  <si>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</si>
  <si>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</si>
  <si>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</si>
  <si>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</si>
  <si>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</si>
  <si>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</si>
  <si>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</si>
  <si>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</si>
  <si>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</si>
  <si>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</si>
  <si>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</si>
  <si>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</si>
  <si>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</si>
  <si>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</si>
  <si>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</si>
  <si>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</si>
  <si>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</si>
  <si>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</si>
  <si>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</si>
  <si>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</si>
  <si>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</si>
  <si>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</si>
  <si>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</si>
  <si>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</si>
  <si>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</si>
  <si>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</si>
  <si>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</si>
  <si>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</si>
  <si>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</si>
  <si>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</si>
  <si>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</si>
  <si>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</si>
  <si>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</si>
  <si>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</si>
  <si>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</si>
  <si>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</si>
  <si>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</si>
  <si>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</si>
  <si>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</si>
  <si>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</si>
  <si>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</si>
  <si>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</si>
  <si>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</si>
  <si>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</si>
  <si>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</si>
  <si>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</si>
  <si>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</si>
  <si>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</si>
  <si>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</si>
  <si>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</si>
  <si>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</si>
  <si>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</si>
  <si>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</si>
  <si>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</si>
  <si>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</si>
  <si>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</si>
  <si>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</si>
  <si>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</si>
  <si>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</si>
  <si>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</si>
  <si>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</si>
  <si>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</si>
  <si>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</si>
  <si>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</si>
  <si>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</si>
  <si>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</si>
  <si>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</si>
  <si>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</si>
  <si>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</si>
  <si>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</si>
  <si>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</si>
  <si>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</si>
  <si>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</si>
  <si>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</si>
  <si>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</si>
  <si>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</si>
  <si>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</si>
  <si>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</si>
  <si>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</si>
  <si>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</si>
  <si>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</si>
  <si>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</si>
  <si>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</si>
  <si>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</si>
  <si>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</si>
  <si>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</si>
  <si>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</si>
  <si>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</si>
  <si>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</si>
  <si>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</si>
  <si>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</si>
  <si>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</si>
  <si>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</si>
  <si>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</si>
  <si>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</si>
  <si>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</si>
  <si>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</si>
  <si>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</si>
  <si>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</si>
  <si>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</si>
  <si>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</si>
  <si>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</si>
  <si>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</si>
  <si>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</si>
  <si>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</si>
  <si>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</si>
  <si>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</si>
  <si>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</si>
  <si>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</si>
  <si>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</si>
  <si>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</si>
  <si>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</si>
  <si>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</si>
  <si>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</si>
  <si>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</si>
  <si>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</si>
  <si>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</si>
  <si>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</si>
  <si>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</si>
  <si>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</si>
  <si>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</si>
  <si>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</si>
  <si>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</si>
  <si>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</si>
  <si>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</si>
  <si>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</si>
  <si>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</si>
  <si>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</si>
  <si>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</si>
  <si>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</si>
  <si>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</si>
  <si>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</si>
  <si>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</si>
  <si>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</si>
  <si>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</si>
  <si>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</si>
  <si>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</si>
  <si>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</si>
  <si>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</si>
  <si>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</si>
  <si>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</si>
  <si>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</si>
  <si>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</si>
  <si>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</si>
  <si>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</si>
  <si>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</si>
  <si>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</si>
  <si>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</si>
  <si>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</si>
  <si>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</si>
  <si>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</si>
  <si>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</si>
  <si>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</si>
  <si>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</si>
  <si>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</si>
  <si>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</si>
  <si>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</si>
  <si>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</si>
  <si>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</si>
  <si>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</si>
  <si>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</si>
  <si>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</si>
  <si>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</si>
  <si>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</si>
  <si>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</si>
  <si>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</si>
  <si>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</si>
  <si>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</si>
  <si>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</si>
  <si>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</si>
  <si>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</si>
  <si>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</si>
  <si>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</si>
  <si>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</si>
  <si>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</si>
  <si>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</si>
  <si>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</si>
  <si>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</si>
  <si>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</si>
  <si>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</si>
  <si>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</si>
  <si>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</si>
  <si>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</si>
  <si>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</si>
  <si>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</si>
  <si>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</si>
  <si>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</si>
  <si>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</si>
  <si>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</si>
  <si>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</si>
  <si>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</si>
  <si>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</si>
  <si>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</si>
  <si>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</si>
  <si>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</si>
  <si>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</si>
  <si>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</si>
  <si>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</si>
  <si>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</si>
  <si>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</si>
  <si>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</si>
  <si>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</si>
  <si>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</si>
  <si>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</si>
  <si>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</si>
  <si>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</si>
  <si>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</si>
  <si>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</si>
  <si>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</si>
  <si>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</si>
  <si>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</si>
  <si>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</si>
  <si>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</si>
  <si>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</si>
  <si>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</si>
  <si>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</si>
  <si>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</si>
  <si>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</si>
  <si>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</si>
  <si>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</si>
  <si>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</si>
  <si>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</si>
  <si>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</si>
  <si>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</si>
  <si>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</si>
  <si>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</si>
  <si>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</si>
  <si>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</si>
  <si>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</si>
  <si>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</si>
  <si>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</si>
  <si>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</si>
  <si>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</si>
  <si>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</si>
  <si>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</si>
  <si>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</si>
  <si>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</si>
  <si>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</si>
  <si>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</si>
  <si>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</si>
  <si>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</si>
  <si>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</si>
  <si>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</si>
  <si>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</si>
  <si>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</si>
  <si>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</si>
  <si>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</si>
  <si>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</si>
  <si>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</si>
  <si>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</si>
  <si>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</si>
  <si>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</si>
  <si>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</si>
  <si>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</si>
  <si>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</si>
  <si>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</si>
  <si>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</si>
  <si>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</si>
  <si>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</si>
  <si>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</si>
  <si>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</si>
  <si>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</si>
  <si>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</si>
  <si>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</si>
  <si>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</si>
  <si>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</si>
  <si>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</si>
  <si>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</si>
  <si>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</si>
  <si>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</si>
  <si>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</si>
  <si>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</si>
  <si>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</si>
  <si>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</si>
  <si>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</si>
  <si>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</si>
  <si>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</si>
  <si>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</si>
  <si>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</si>
  <si>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</si>
  <si>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</si>
  <si>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</si>
  <si>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</si>
  <si>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</si>
  <si>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</si>
  <si>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</si>
  <si>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</si>
  <si>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</si>
  <si>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</si>
  <si>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</si>
  <si>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</si>
  <si>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</si>
  <si>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</si>
  <si>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</si>
  <si>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</si>
  <si>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</si>
  <si>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</si>
  <si>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</si>
  <si>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</si>
  <si>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</si>
  <si>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</si>
  <si>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</si>
  <si>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</si>
  <si>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</si>
  <si>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</si>
  <si>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</si>
  <si>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</si>
  <si>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</si>
  <si>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</si>
  <si>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</si>
  <si>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</si>
  <si>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</si>
  <si>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</si>
  <si>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</si>
  <si>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</si>
  <si>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</si>
  <si>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</si>
  <si>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</si>
  <si>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</si>
  <si>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</si>
  <si>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</si>
  <si>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</si>
  <si>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</si>
  <si>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</si>
  <si>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</si>
  <si>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</si>
  <si>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</si>
  <si>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</si>
  <si>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</si>
  <si>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</si>
  <si>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</si>
  <si>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</si>
  <si>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</si>
  <si>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</si>
  <si>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</si>
  <si>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</si>
  <si>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</si>
  <si>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</si>
  <si>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</si>
  <si>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</si>
  <si>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</si>
  <si>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</si>
  <si>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</si>
  <si>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</si>
  <si>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</si>
  <si>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</si>
  <si>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</si>
  <si>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</si>
  <si>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</si>
  <si>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</si>
  <si>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</si>
  <si>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</si>
  <si>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</si>
  <si>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</si>
  <si>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</si>
  <si>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</si>
  <si>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</si>
  <si>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</si>
  <si>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</si>
  <si>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</si>
  <si>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</si>
  <si>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</si>
  <si>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</si>
  <si>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</si>
  <si>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</si>
  <si>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</si>
  <si>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</si>
  <si>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</si>
  <si>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</si>
  <si>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</si>
  <si>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</si>
  <si>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</si>
  <si>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</si>
  <si>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</si>
  <si>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</si>
  <si>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</si>
  <si>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</si>
  <si>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</si>
  <si>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</si>
  <si>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</si>
  <si>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</si>
  <si>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</si>
  <si>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</si>
  <si>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</si>
  <si>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</si>
  <si>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</si>
  <si>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</si>
  <si>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</si>
  <si>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</si>
  <si>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</si>
  <si>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</si>
  <si>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</si>
  <si>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</si>
  <si>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</si>
  <si>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</si>
  <si>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</si>
  <si>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</si>
  <si>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</si>
  <si>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</si>
  <si>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</si>
  <si>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</si>
  <si>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</si>
  <si>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</si>
  <si>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</si>
  <si>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</si>
  <si>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</si>
  <si>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</si>
  <si>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</si>
  <si>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</si>
  <si>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</si>
  <si>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</si>
  <si>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</si>
  <si>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</si>
  <si>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</si>
  <si>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</si>
  <si>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</si>
  <si>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</si>
  <si>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</si>
  <si>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</si>
  <si>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</si>
  <si>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</si>
  <si>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</si>
  <si>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</si>
  <si>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</si>
  <si>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</si>
  <si>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</si>
  <si>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</si>
  <si>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</si>
  <si>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</si>
  <si>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</si>
  <si>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</si>
  <si>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</si>
  <si>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</si>
  <si>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</si>
  <si>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</si>
  <si>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</si>
  <si>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</si>
  <si>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</si>
  <si>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</si>
  <si>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</si>
  <si>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</si>
  <si>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</si>
  <si>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</si>
  <si>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</si>
  <si>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</si>
  <si>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</si>
  <si>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</si>
  <si>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</si>
  <si>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</si>
  <si>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</si>
  <si>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</si>
  <si>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</si>
  <si>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</si>
  <si>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</si>
  <si>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</si>
  <si>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</si>
  <si>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</si>
  <si>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</si>
  <si>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</si>
  <si>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</si>
  <si>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</si>
  <si>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</si>
  <si>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</si>
  <si>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</si>
  <si>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</si>
  <si>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</si>
  <si>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</si>
  <si>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</si>
  <si>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</si>
  <si>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</si>
  <si>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</si>
  <si>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</si>
  <si>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</si>
  <si>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</si>
  <si>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</si>
  <si>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</si>
  <si>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</si>
  <si>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</si>
  <si>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</si>
  <si>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</si>
  <si>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</si>
  <si>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</si>
  <si>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</si>
  <si>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</si>
  <si>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</si>
  <si>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</si>
  <si>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</si>
  <si>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</si>
  <si>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</si>
  <si>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</si>
  <si>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</si>
  <si>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</si>
  <si>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</si>
  <si>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</si>
  <si>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</si>
  <si>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</si>
  <si>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</si>
  <si>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</si>
  <si>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</si>
  <si>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</si>
  <si>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</si>
  <si>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</si>
  <si>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</si>
  <si>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</si>
  <si>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</si>
  <si>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</si>
  <si>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</si>
  <si>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</si>
  <si>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</si>
  <si>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</si>
  <si>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</si>
  <si>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</si>
  <si>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</si>
  <si>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</si>
  <si>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</si>
  <si>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</si>
  <si>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</si>
  <si>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</si>
  <si>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</si>
  <si>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</si>
  <si>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</si>
  <si>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</si>
  <si>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</si>
  <si>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</si>
  <si>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</si>
  <si>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</si>
  <si>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</si>
  <si>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</si>
  <si>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</si>
  <si>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</si>
  <si>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</si>
  <si>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</si>
  <si>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</si>
  <si>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</si>
  <si>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</si>
  <si>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</si>
  <si>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</si>
  <si>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</si>
  <si>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</si>
  <si>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</si>
  <si>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</si>
  <si>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</si>
  <si>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</si>
  <si>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</si>
  <si>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</si>
  <si>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</si>
  <si>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</si>
  <si>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</si>
  <si>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</si>
  <si>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</si>
  <si>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</si>
  <si>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</si>
  <si>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</si>
  <si>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</si>
  <si>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</si>
  <si>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</si>
  <si>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</si>
  <si>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</si>
  <si>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</si>
  <si>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</si>
  <si>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</si>
  <si>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</si>
  <si>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</si>
  <si>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</si>
  <si>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</si>
  <si>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</si>
  <si>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</si>
  <si>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</si>
  <si>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</si>
  <si>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</si>
  <si>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</si>
  <si>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</si>
  <si>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</si>
  <si>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</si>
  <si>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</si>
  <si>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</si>
  <si>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</si>
  <si>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</si>
  <si>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</si>
  <si>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</si>
  <si>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</si>
  <si>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</si>
  <si>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</si>
  <si>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</si>
  <si>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</si>
  <si>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</si>
  <si>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</si>
  <si>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</si>
  <si>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</si>
  <si>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</si>
  <si>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</si>
  <si>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</si>
  <si>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</si>
  <si>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</si>
  <si>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</si>
  <si>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</si>
  <si>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</si>
  <si>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</si>
  <si>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</si>
  <si>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</si>
  <si>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</si>
  <si>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</si>
  <si>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</si>
  <si>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</si>
  <si>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</si>
  <si>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</si>
  <si>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</si>
  <si>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</si>
  <si>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</si>
  <si>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</si>
  <si>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</si>
  <si>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</si>
  <si>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</si>
  <si>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</si>
  <si>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</si>
  <si>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</si>
  <si>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</si>
  <si>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</si>
  <si>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</si>
  <si>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</si>
  <si>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</si>
  <si>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</si>
  <si>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</si>
  <si>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</si>
  <si>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</si>
  <si>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</si>
  <si>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</si>
  <si>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</si>
  <si>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</si>
  <si>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</si>
  <si>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</si>
  <si>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</si>
  <si>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</si>
  <si>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</si>
  <si>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</si>
  <si>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</si>
  <si>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</si>
  <si>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</si>
  <si>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</si>
  <si>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</si>
  <si>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</si>
  <si>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</si>
  <si>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</si>
  <si>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</si>
  <si>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</si>
  <si>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</si>
  <si>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</si>
  <si>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</si>
  <si>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</si>
  <si>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</si>
  <si>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</si>
  <si>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</si>
  <si>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</si>
  <si>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</si>
  <si>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</si>
  <si>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</si>
  <si>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</si>
  <si>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</si>
  <si>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</si>
  <si>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</si>
  <si>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</si>
  <si>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</si>
  <si>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</si>
  <si>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</si>
  <si>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</si>
  <si>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</si>
  <si>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</si>
  <si>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</si>
  <si>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</si>
  <si>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</si>
  <si>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</si>
  <si>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</si>
  <si>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</si>
  <si>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</si>
  <si>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</si>
  <si>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</si>
  <si>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</si>
  <si>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</si>
  <si>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</si>
  <si>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</si>
  <si>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</si>
  <si>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</si>
  <si>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</si>
  <si>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</si>
  <si>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</si>
  <si>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</si>
  <si>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</si>
  <si>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</si>
  <si>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</si>
  <si>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</si>
  <si>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</si>
  <si>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</si>
  <si>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</si>
  <si>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</si>
  <si>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</si>
  <si>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</si>
  <si>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</si>
  <si>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</si>
  <si>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</si>
  <si>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</si>
  <si>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</si>
  <si>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</si>
  <si>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</si>
  <si>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</si>
  <si>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</si>
  <si>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</si>
  <si>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</si>
  <si>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</si>
  <si>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</si>
  <si>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</si>
  <si>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</si>
  <si>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</si>
  <si>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</si>
  <si>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</si>
  <si>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</si>
  <si>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</si>
  <si>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</si>
  <si>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</si>
  <si>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</si>
  <si>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</si>
  <si>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</si>
  <si>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</si>
  <si>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</si>
  <si>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</si>
  <si>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</si>
  <si>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</si>
  <si>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</si>
  <si>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</si>
  <si>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</si>
  <si>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</si>
  <si>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</si>
  <si>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</si>
  <si>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</si>
  <si>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</si>
  <si>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</si>
  <si>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</si>
  <si>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</si>
  <si>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</si>
  <si>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</si>
  <si>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</si>
  <si>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</si>
  <si>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</si>
  <si>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</si>
  <si>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</si>
  <si>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</si>
  <si>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</si>
  <si>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</si>
  <si>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</si>
  <si>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</si>
  <si>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</si>
  <si>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</si>
  <si>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</si>
  <si>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</si>
  <si>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</si>
  <si>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</si>
  <si>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</si>
  <si>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</si>
  <si>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</si>
  <si>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</si>
  <si>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</si>
  <si>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</si>
  <si>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</si>
  <si>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</si>
  <si>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</si>
  <si>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</si>
  <si>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</si>
  <si>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</si>
  <si>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</si>
  <si>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</si>
  <si>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</si>
  <si>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</si>
  <si>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</si>
  <si>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</si>
  <si>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</si>
  <si>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</si>
  <si>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</si>
  <si>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</si>
  <si>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</si>
  <si>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</si>
  <si>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</si>
  <si>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</si>
  <si>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</si>
  <si>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</si>
  <si>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</si>
  <si>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</si>
  <si>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</si>
  <si>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</si>
  <si>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</si>
  <si>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</si>
  <si>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</si>
  <si>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</si>
  <si>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</si>
  <si>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</si>
  <si>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</si>
  <si>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</si>
  <si>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</si>
  <si>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</si>
  <si>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</si>
  <si>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</si>
  <si>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</si>
  <si>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</si>
  <si>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</si>
  <si>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</si>
  <si>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</si>
  <si>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</si>
  <si>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</si>
  <si>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</si>
  <si>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</si>
  <si>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</si>
  <si>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</si>
  <si>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</si>
  <si>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</si>
  <si>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</si>
  <si>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</si>
  <si>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</si>
  <si>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</si>
  <si>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</si>
  <si>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</si>
  <si>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</si>
  <si>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</si>
  <si>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</si>
  <si>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</si>
  <si>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</si>
  <si>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</si>
  <si>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</si>
  <si>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</si>
  <si>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</si>
  <si>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</si>
  <si>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</si>
  <si>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</si>
  <si>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</si>
  <si>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</si>
  <si>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</si>
  <si>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</si>
  <si>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</si>
  <si>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</si>
  <si>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</si>
  <si>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</si>
  <si>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</si>
  <si>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</si>
  <si>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</si>
  <si>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</si>
  <si>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</si>
  <si>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</si>
  <si>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</si>
  <si>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</si>
  <si>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</si>
  <si>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</si>
  <si>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</si>
  <si>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</si>
  <si>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</si>
  <si>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</si>
  <si>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</si>
  <si>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</si>
  <si>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</si>
  <si>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</si>
  <si>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</si>
  <si>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</si>
  <si>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</si>
  <si>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</si>
  <si>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</si>
  <si>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</si>
  <si>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</si>
  <si>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</si>
  <si>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</si>
  <si>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</si>
  <si>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</si>
  <si>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</si>
  <si>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</si>
  <si>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</si>
  <si>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</si>
  <si>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</si>
  <si>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</si>
  <si>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</si>
  <si>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</si>
  <si>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</si>
  <si>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</si>
  <si>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</si>
  <si>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</si>
  <si>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</si>
  <si>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</si>
  <si>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</si>
  <si>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</si>
  <si>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</si>
  <si>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</si>
  <si>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</si>
  <si>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</si>
  <si>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</si>
  <si>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</si>
  <si>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</si>
  <si>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</si>
  <si>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</si>
  <si>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</si>
  <si>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</si>
  <si>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</si>
  <si>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</si>
  <si>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</si>
  <si>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</si>
  <si>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</si>
  <si>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</si>
  <si>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</si>
  <si>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</si>
  <si>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</si>
  <si>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</si>
  <si>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</si>
  <si>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</si>
  <si>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</si>
  <si>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</si>
  <si>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</si>
  <si>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</si>
  <si>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</si>
  <si>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</si>
  <si>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</si>
  <si>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</si>
  <si>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</si>
  <si>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</si>
  <si>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</si>
  <si>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</si>
  <si>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</si>
  <si>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</si>
  <si>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</si>
  <si>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</si>
  <si>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</si>
  <si>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</si>
  <si>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</si>
  <si>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</si>
  <si>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</si>
  <si>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</si>
  <si>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</si>
  <si>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</si>
  <si>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</si>
  <si>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</si>
  <si>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</si>
  <si>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</si>
  <si>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</si>
  <si>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</si>
  <si>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</si>
  <si>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</si>
  <si>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</si>
  <si>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</si>
  <si>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</si>
  <si>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</si>
  <si>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</si>
  <si>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</si>
  <si>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</si>
  <si>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</si>
  <si>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</si>
  <si>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</si>
  <si>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</si>
  <si>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</si>
  <si>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</si>
  <si>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</si>
  <si>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</si>
  <si>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</si>
  <si>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</si>
  <si>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</si>
  <si>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</si>
  <si>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</si>
  <si>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</si>
  <si>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</si>
  <si>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</si>
  <si>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</si>
  <si>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</si>
  <si>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</si>
  <si>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</si>
  <si>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</si>
  <si>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</si>
  <si>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</si>
  <si>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</si>
  <si>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</si>
  <si>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</si>
  <si>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</si>
  <si>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</si>
  <si>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</si>
  <si>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</si>
  <si>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</si>
  <si>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</si>
  <si>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</si>
  <si>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</si>
  <si>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</si>
  <si>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</si>
  <si>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</si>
  <si>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</si>
  <si>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</si>
  <si>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</si>
  <si>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</si>
  <si>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</si>
  <si>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</si>
  <si>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</si>
  <si>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</si>
  <si>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</si>
  <si>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</si>
  <si>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</si>
  <si>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</si>
  <si>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</si>
  <si>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</si>
  <si>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</si>
  <si>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</si>
  <si>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</si>
  <si>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</si>
  <si>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</si>
  <si>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</si>
  <si>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</si>
  <si>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</si>
  <si>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</si>
  <si>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</si>
  <si>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</si>
  <si>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</si>
  <si>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</si>
  <si>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</si>
  <si>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</si>
  <si>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</si>
  <si>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</si>
  <si>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</si>
  <si>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</si>
  <si>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</si>
  <si>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</si>
  <si>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</si>
  <si>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</si>
  <si>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</si>
  <si>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</si>
  <si>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</si>
  <si>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</si>
  <si>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</si>
  <si>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</si>
  <si>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</si>
  <si>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</si>
  <si>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</si>
  <si>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</si>
  <si>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</si>
  <si>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</si>
  <si>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</si>
  <si>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</si>
  <si>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</si>
  <si>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</si>
  <si>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</si>
  <si>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</si>
  <si>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</si>
  <si>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</si>
  <si>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</si>
  <si>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</si>
  <si>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</si>
  <si>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</si>
  <si>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</si>
  <si>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</si>
  <si>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</si>
  <si>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</si>
  <si>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</si>
  <si>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</si>
  <si>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</si>
  <si>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</si>
  <si>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</si>
  <si>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</si>
  <si>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</si>
  <si>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</si>
  <si>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</si>
  <si>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</si>
  <si>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</si>
  <si>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</si>
  <si>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</si>
  <si>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</si>
  <si>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</si>
  <si>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</si>
  <si>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</si>
  <si>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</si>
  <si>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</si>
  <si>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</si>
  <si>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</si>
  <si>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</si>
  <si>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</si>
  <si>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</si>
  <si>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</si>
  <si>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</si>
  <si>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</si>
  <si>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</si>
  <si>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</si>
  <si>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</si>
  <si>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</si>
  <si>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</si>
  <si>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</si>
  <si>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</si>
  <si>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</si>
  <si>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</si>
  <si>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</si>
  <si>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</si>
  <si>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</si>
  <si>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</si>
  <si>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</si>
  <si>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</si>
  <si>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</si>
  <si>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</si>
  <si>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</si>
  <si>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</si>
  <si>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</si>
  <si>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</si>
  <si>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</si>
  <si>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</si>
  <si>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</si>
  <si>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</si>
  <si>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</si>
  <si>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</si>
  <si>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</si>
  <si>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</si>
  <si>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</si>
  <si>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</si>
  <si>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</si>
  <si>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</si>
  <si>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</si>
  <si>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</si>
  <si>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</si>
  <si>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</si>
  <si>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</si>
  <si>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</si>
  <si>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</si>
  <si>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</si>
  <si>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</si>
  <si>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</si>
  <si>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</si>
  <si>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</si>
  <si>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</si>
  <si>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</si>
  <si>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</si>
  <si>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</si>
  <si>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</si>
  <si>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</si>
  <si>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</si>
  <si>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</si>
  <si>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</si>
  <si>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</si>
  <si>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</si>
  <si>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</si>
  <si>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</si>
  <si>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</si>
  <si>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</si>
  <si>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</si>
  <si>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</si>
  <si>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</si>
  <si>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</si>
  <si>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</si>
  <si>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</si>
  <si>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</si>
  <si>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</si>
  <si>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</si>
  <si>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</si>
  <si>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</si>
  <si>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</si>
  <si>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</si>
  <si>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</si>
  <si>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</si>
  <si>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</si>
  <si>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</si>
  <si>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</si>
  <si>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</si>
  <si>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</si>
  <si>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</si>
  <si>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</si>
  <si>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</si>
  <si>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</si>
  <si>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</si>
  <si>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</si>
  <si>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</si>
  <si>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</si>
  <si>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</si>
  <si>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</si>
  <si>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</si>
  <si>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</si>
  <si>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</si>
  <si>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</si>
  <si>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</si>
  <si>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</si>
  <si>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</si>
  <si>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</si>
  <si>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</si>
  <si>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</si>
  <si>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</si>
  <si>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</si>
  <si>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</si>
  <si>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</si>
  <si>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</si>
  <si>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</si>
  <si>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</si>
  <si>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</si>
  <si>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</si>
  <si>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</si>
  <si>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</si>
  <si>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</si>
  <si>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</si>
  <si>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</si>
  <si>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</si>
  <si>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</si>
  <si>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</si>
  <si>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</si>
  <si>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</si>
  <si>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</si>
  <si>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</si>
  <si>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</si>
  <si>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</si>
  <si>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</si>
  <si>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</si>
  <si>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</si>
  <si>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</si>
  <si>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</si>
  <si>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</si>
  <si>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</si>
  <si>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</si>
  <si>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</si>
  <si>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</si>
  <si>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</si>
  <si>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</si>
  <si>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</si>
  <si>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</si>
  <si>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</si>
  <si>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</si>
  <si>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</si>
  <si>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</si>
  <si>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</si>
  <si>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</si>
  <si>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</si>
  <si>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</si>
  <si>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</si>
  <si>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</si>
  <si>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</si>
  <si>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</si>
  <si>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</si>
  <si>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</si>
  <si>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</si>
  <si>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</si>
  <si>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</si>
  <si>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</si>
  <si>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</si>
  <si>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</si>
  <si>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</si>
  <si>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</si>
  <si>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</si>
  <si>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</si>
  <si>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</si>
  <si>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</si>
  <si>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</si>
  <si>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</si>
  <si>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</si>
  <si>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</si>
  <si>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</si>
  <si>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</si>
  <si>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</si>
  <si>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</si>
  <si>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</si>
  <si>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</si>
  <si>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</si>
  <si>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</si>
  <si>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</si>
  <si>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</si>
  <si>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</si>
  <si>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</si>
  <si>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</si>
  <si>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</si>
  <si>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</si>
  <si>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</si>
  <si>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</si>
  <si>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</si>
  <si>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</si>
  <si>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</si>
  <si>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</si>
  <si>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</si>
  <si>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</si>
  <si>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</si>
  <si>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</si>
  <si>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</si>
  <si>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</si>
  <si>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</si>
  <si>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</si>
  <si>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</si>
  <si>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</si>
  <si>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</si>
  <si>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</si>
  <si>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</si>
  <si>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</si>
  <si>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</si>
  <si>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</si>
  <si>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</si>
  <si>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</si>
  <si>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</si>
  <si>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</si>
  <si>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</si>
  <si>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</si>
  <si>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</si>
  <si>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</si>
  <si>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</si>
  <si>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</si>
  <si>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</si>
  <si>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</si>
  <si>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</si>
  <si>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</si>
  <si>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</si>
  <si>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</si>
  <si>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</si>
  <si>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</si>
  <si>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</si>
  <si>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</si>
  <si>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</si>
  <si>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</si>
  <si>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</si>
  <si>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</si>
  <si>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</si>
  <si>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</si>
  <si>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</si>
  <si>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</si>
  <si>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</si>
  <si>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</si>
  <si>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</si>
  <si>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</si>
  <si>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</si>
  <si>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</si>
  <si>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</si>
  <si>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</si>
  <si>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</si>
  <si>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</si>
  <si>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</si>
  <si>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</si>
  <si>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</si>
  <si>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</si>
  <si>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</si>
  <si>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</si>
  <si>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</si>
  <si>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</si>
  <si>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</si>
  <si>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</si>
  <si>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</si>
  <si>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</si>
  <si>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</si>
  <si>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</si>
  <si>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</si>
  <si>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</si>
  <si>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</si>
  <si>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</si>
  <si>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</si>
  <si>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</si>
  <si>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</si>
  <si>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</si>
  <si>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</si>
  <si>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</si>
  <si>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</si>
  <si>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</si>
  <si>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</si>
  <si>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</si>
  <si>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</si>
  <si>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</si>
  <si>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</si>
  <si>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</si>
  <si>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</si>
  <si>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</si>
  <si>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</si>
  <si>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</si>
  <si>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</si>
  <si>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</si>
  <si>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</si>
  <si>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</si>
  <si>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</si>
  <si>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</si>
  <si>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</si>
  <si>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</si>
  <si>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</si>
  <si>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</si>
  <si>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</si>
  <si>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</si>
  <si>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</si>
  <si>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</si>
  <si>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</si>
  <si>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</si>
  <si>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</si>
  <si>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</si>
  <si>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</si>
  <si>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</si>
  <si>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</si>
  <si>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</si>
  <si>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</si>
  <si>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</si>
  <si>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</si>
  <si>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</si>
  <si>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</si>
  <si>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</si>
  <si>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</si>
  <si>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</si>
  <si>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</si>
  <si>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</si>
  <si>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</si>
  <si>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</si>
  <si>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</si>
  <si>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</si>
  <si>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</si>
  <si>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</si>
  <si>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</si>
  <si>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</si>
  <si>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</si>
  <si>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</si>
  <si>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</si>
  <si>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</si>
  <si>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</si>
  <si>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</si>
  <si>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</si>
  <si>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</si>
  <si>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</si>
  <si>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</si>
  <si>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</si>
  <si>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</si>
  <si>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</si>
  <si>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</si>
  <si>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</si>
  <si>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</si>
  <si>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</si>
  <si>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</si>
  <si>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</si>
  <si>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</si>
  <si>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</si>
  <si>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</si>
  <si>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</si>
  <si>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</si>
  <si>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</si>
  <si>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</si>
  <si>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</si>
  <si>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</si>
  <si>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</si>
  <si>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</si>
  <si>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</si>
  <si>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</si>
  <si>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</si>
  <si>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</si>
  <si>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</si>
  <si>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</si>
  <si>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</si>
  <si>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</si>
  <si>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</si>
  <si>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</si>
  <si>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</si>
  <si>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</si>
  <si>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</si>
  <si>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</si>
  <si>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</si>
  <si>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</si>
  <si>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</si>
  <si>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</si>
  <si>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</si>
  <si>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</si>
  <si>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</si>
  <si>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</si>
  <si>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</si>
  <si>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</si>
  <si>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</si>
  <si>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</si>
  <si>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</si>
  <si>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</si>
  <si>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</si>
  <si>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</si>
  <si>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</si>
  <si>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</si>
  <si>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</si>
  <si>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</si>
  <si>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</si>
  <si>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</si>
  <si>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</si>
  <si>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</si>
  <si>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</si>
  <si>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</si>
  <si>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</si>
  <si>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</si>
  <si>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</si>
  <si>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</si>
  <si>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</si>
  <si>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</si>
  <si>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</si>
  <si>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</si>
  <si>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</si>
  <si>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</si>
  <si>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</si>
  <si>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</si>
  <si>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</si>
  <si>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</si>
  <si>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</si>
  <si>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</si>
  <si>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</si>
  <si>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</si>
  <si>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</si>
  <si>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</si>
  <si>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</si>
  <si>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</si>
  <si>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</si>
  <si>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</si>
  <si>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</si>
  <si>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</si>
  <si>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</si>
  <si>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</si>
  <si>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</si>
  <si>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</si>
  <si>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</si>
  <si>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</si>
  <si>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</si>
  <si>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</si>
  <si>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</si>
  <si>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</si>
  <si>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</si>
  <si>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</si>
  <si>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</si>
  <si>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</si>
  <si>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</si>
  <si>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</si>
  <si>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</si>
  <si>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</si>
  <si>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</si>
  <si>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</si>
  <si>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</si>
  <si>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</si>
  <si>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</si>
  <si>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</si>
  <si>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</si>
  <si>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</si>
  <si>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</si>
  <si>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</si>
  <si>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</si>
  <si>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</si>
  <si>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</si>
  <si>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</si>
  <si>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</si>
  <si>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</si>
  <si>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</si>
  <si>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</si>
  <si>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</si>
  <si>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</si>
  <si>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</si>
  <si>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</si>
  <si>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</si>
  <si>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</si>
  <si>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</si>
  <si>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</si>
  <si>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</si>
  <si>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</si>
  <si>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</si>
  <si>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</si>
  <si>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</si>
  <si>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</si>
  <si>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</si>
  <si>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</si>
  <si>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</si>
  <si>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</si>
  <si>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</si>
  <si>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</si>
  <si>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</si>
  <si>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</si>
  <si>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</si>
  <si>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</si>
  <si>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</si>
  <si>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</si>
  <si>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</si>
  <si>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</si>
  <si>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</si>
  <si>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</si>
  <si>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</si>
  <si>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</si>
  <si>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</si>
  <si>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</si>
  <si>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</si>
  <si>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</si>
  <si>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</si>
  <si>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</si>
  <si>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</si>
  <si>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</si>
  <si>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</si>
  <si>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</si>
  <si>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</si>
  <si>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</si>
  <si>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</si>
  <si>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</si>
  <si>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</si>
  <si>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</si>
  <si>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</si>
  <si>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</si>
  <si>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</si>
  <si>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</si>
  <si>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</si>
  <si>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</si>
  <si>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</si>
  <si>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</si>
  <si>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</si>
  <si>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</si>
  <si>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</si>
  <si>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</si>
  <si>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</si>
  <si>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</si>
  <si>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</si>
  <si>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</si>
  <si>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</si>
  <si>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</si>
  <si>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</si>
  <si>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</si>
  <si>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</si>
  <si>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</si>
  <si>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</si>
  <si>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</si>
  <si>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</si>
  <si>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</si>
  <si>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</si>
  <si>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</si>
  <si>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</si>
  <si>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</si>
  <si>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</si>
  <si>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</si>
  <si>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</si>
  <si>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</si>
  <si>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</si>
  <si>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</si>
  <si>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</si>
  <si>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</si>
  <si>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</si>
  <si>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</si>
  <si>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</si>
  <si>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</si>
  <si>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</si>
  <si>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</si>
  <si>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</si>
  <si>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</si>
  <si>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</si>
  <si>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</si>
  <si>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</si>
  <si>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</si>
  <si>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</si>
  <si>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</si>
  <si>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</si>
  <si>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</si>
  <si>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</si>
  <si>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</si>
  <si>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</si>
  <si>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</si>
  <si>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</si>
  <si>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</si>
  <si>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</si>
  <si>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</si>
  <si>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</si>
  <si>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</si>
  <si>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</si>
  <si>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</si>
  <si>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</si>
  <si>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</si>
  <si>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</si>
  <si>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</si>
  <si>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</si>
  <si>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</si>
  <si>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</si>
  <si>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</si>
  <si>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</si>
  <si>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</si>
  <si>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</si>
  <si>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</si>
  <si>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</si>
  <si>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</si>
  <si>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</si>
  <si>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</si>
  <si>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</si>
  <si>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</si>
  <si>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</si>
  <si>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</si>
  <si>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</si>
  <si>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</si>
  <si>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</si>
  <si>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</si>
  <si>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</si>
  <si>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</si>
  <si>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</si>
  <si>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</si>
  <si>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</si>
  <si>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</si>
  <si>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</si>
  <si>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</si>
  <si>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</si>
  <si>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</si>
  <si>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</si>
  <si>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</si>
  <si>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</si>
  <si>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</si>
  <si>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</si>
  <si>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</si>
  <si>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</si>
  <si>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</si>
  <si>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</si>
  <si>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</si>
  <si>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</si>
  <si>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</si>
  <si>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</si>
  <si>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</si>
  <si>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</si>
  <si>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</si>
  <si>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</si>
  <si>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</si>
  <si>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</si>
  <si>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</si>
  <si>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</si>
  <si>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</si>
  <si>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</si>
  <si>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</si>
  <si>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</si>
  <si>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</si>
  <si>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</si>
  <si>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</si>
  <si>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</si>
  <si>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</si>
  <si>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</si>
  <si>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</si>
  <si>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</si>
  <si>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</si>
  <si>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</si>
  <si>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</si>
  <si>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</si>
  <si>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</si>
  <si>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</si>
  <si>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</si>
  <si>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</si>
  <si>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</si>
  <si>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</si>
  <si>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</si>
  <si>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</si>
  <si>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</si>
  <si>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</si>
  <si>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</si>
  <si>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</si>
  <si>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</si>
  <si>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</si>
  <si>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</si>
  <si>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</si>
  <si>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</si>
  <si>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</si>
  <si>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</si>
  <si>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</si>
  <si>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</si>
  <si>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</si>
  <si>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</si>
  <si>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</si>
  <si>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</si>
  <si>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</si>
  <si>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</si>
  <si>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</si>
  <si>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</si>
  <si>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</si>
  <si>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</si>
  <si>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</si>
  <si>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</si>
  <si>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</si>
  <si>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</si>
  <si>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</si>
  <si>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</si>
  <si>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</si>
  <si>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</si>
  <si>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</si>
  <si>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</si>
  <si>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</si>
  <si>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</si>
  <si>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</si>
  <si>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</si>
  <si>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</si>
  <si>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</si>
  <si>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</si>
  <si>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</si>
  <si>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</si>
  <si>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</si>
  <si>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</si>
  <si>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</si>
  <si>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</si>
  <si>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</si>
  <si>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</si>
  <si>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</si>
  <si>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</si>
  <si>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</si>
  <si>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</si>
  <si>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</si>
  <si>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</si>
  <si>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</si>
  <si>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</si>
  <si>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</si>
  <si>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</si>
  <si>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</si>
  <si>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</si>
  <si>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</si>
  <si>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</si>
  <si>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</si>
  <si>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</si>
  <si>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</si>
  <si>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</si>
  <si>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</si>
  <si>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</si>
  <si>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</si>
  <si>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</si>
  <si>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</si>
  <si>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</si>
  <si>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</si>
  <si>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</si>
  <si>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</si>
  <si>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</si>
  <si>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</si>
  <si>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</si>
  <si>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</si>
  <si>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</si>
  <si>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</si>
  <si>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</si>
  <si>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</si>
  <si>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</si>
  <si>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</si>
  <si>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</si>
  <si>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</si>
  <si>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</si>
  <si>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</si>
  <si>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</si>
  <si>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</si>
  <si>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</si>
  <si>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</si>
  <si>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</si>
  <si>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</si>
  <si>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</si>
  <si>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</si>
  <si>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</si>
  <si>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</si>
  <si>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</si>
  <si>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</si>
  <si>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</si>
  <si>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</si>
  <si>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</si>
  <si>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</si>
  <si>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</si>
  <si>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</si>
  <si>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</si>
  <si>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</si>
  <si>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</si>
  <si>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</si>
  <si>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</si>
  <si>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</si>
  <si>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</si>
  <si>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</si>
  <si>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</si>
  <si>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</si>
  <si>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</si>
  <si>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</si>
  <si>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</si>
  <si>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</si>
  <si>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</si>
  <si>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</si>
  <si>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</si>
  <si>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</si>
  <si>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</si>
  <si>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</si>
  <si>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</si>
  <si>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</si>
  <si>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</si>
  <si>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</si>
  <si>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</si>
  <si>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</si>
  <si>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</si>
  <si>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</si>
  <si>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</si>
  <si>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</si>
  <si>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</si>
  <si>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</si>
  <si>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</si>
  <si>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</si>
  <si>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</si>
  <si>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</si>
  <si>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</si>
  <si>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</si>
  <si>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</si>
  <si>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</si>
  <si>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</si>
  <si>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</si>
  <si>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</si>
  <si>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</si>
  <si>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</si>
  <si>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</si>
  <si>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</si>
  <si>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</si>
  <si>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</si>
  <si>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</si>
  <si>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</si>
  <si>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</si>
  <si>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</si>
  <si>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</si>
  <si>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</si>
  <si>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</si>
  <si>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</si>
  <si>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</si>
  <si>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</si>
  <si>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</si>
  <si>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</si>
  <si>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</si>
  <si>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</si>
  <si>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</si>
  <si>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</si>
  <si>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</si>
  <si>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</si>
  <si>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</si>
  <si>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</si>
  <si>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</si>
  <si>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</si>
  <si>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</si>
  <si>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</si>
  <si>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</si>
  <si>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</si>
  <si>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</si>
  <si>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</si>
  <si>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</si>
  <si>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</si>
  <si>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</si>
  <si>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</si>
  <si>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</si>
  <si>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</si>
  <si>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</si>
  <si>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</si>
  <si>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</si>
  <si>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</si>
  <si>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</si>
  <si>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</si>
  <si>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</si>
  <si>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</si>
  <si>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</si>
  <si>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</si>
  <si>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</si>
  <si>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</si>
  <si>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</si>
  <si>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</si>
  <si>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</si>
  <si>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</si>
  <si>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</si>
  <si>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</si>
  <si>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</si>
  <si>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</si>
  <si>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</si>
  <si>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</si>
  <si>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</si>
  <si>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</si>
  <si>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</si>
  <si>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</si>
  <si>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</si>
  <si>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</si>
  <si>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</si>
  <si>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</si>
  <si>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</si>
  <si>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</si>
  <si>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</si>
  <si>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</si>
  <si>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</si>
  <si>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</si>
  <si>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</si>
  <si>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</si>
  <si>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</si>
  <si>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</si>
  <si>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</si>
  <si>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</si>
  <si>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</si>
  <si>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</si>
  <si>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</si>
  <si>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</si>
  <si>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</si>
  <si>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</si>
  <si>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</si>
  <si>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</si>
  <si>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</si>
  <si>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</si>
  <si>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</si>
  <si>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</si>
  <si>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</si>
  <si>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</si>
  <si>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</si>
  <si>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</si>
  <si>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</si>
  <si>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</si>
  <si>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</si>
  <si>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</si>
  <si>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</si>
  <si>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</si>
  <si>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</si>
  <si>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</si>
  <si>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</si>
  <si>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</si>
  <si>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</si>
  <si>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</si>
  <si>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</si>
  <si>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</si>
  <si>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</si>
  <si>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</si>
  <si>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</si>
  <si>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</si>
  <si>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</si>
  <si>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</si>
  <si>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</si>
  <si>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</si>
  <si>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</si>
  <si>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</si>
  <si>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</si>
  <si>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</si>
  <si>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</si>
  <si>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</si>
  <si>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</si>
  <si>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</si>
  <si>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</si>
  <si>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</si>
  <si>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</si>
  <si>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</si>
  <si>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</si>
  <si>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</si>
  <si>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</si>
  <si>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</si>
  <si>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</si>
  <si>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</si>
  <si>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</si>
  <si>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</si>
  <si>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</si>
  <si>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</si>
  <si>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</si>
  <si>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</si>
  <si>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</si>
  <si>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</si>
  <si>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</si>
  <si>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</si>
  <si>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</si>
  <si>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</si>
  <si>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</si>
  <si>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</si>
  <si>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</si>
  <si>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</si>
  <si>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</si>
  <si>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</si>
  <si>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</si>
  <si>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</si>
  <si>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</si>
  <si>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</si>
  <si>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</si>
  <si>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</si>
  <si>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</si>
  <si>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</si>
  <si>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</si>
  <si>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</si>
  <si>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</si>
  <si>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</si>
  <si>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</si>
  <si>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</si>
  <si>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</si>
  <si>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</si>
  <si>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</si>
  <si>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</si>
  <si>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</si>
  <si>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</si>
  <si>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</si>
  <si>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</si>
  <si>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</si>
  <si>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</si>
  <si>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</si>
  <si>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</si>
  <si>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</si>
  <si>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</si>
  <si>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</si>
  <si>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</si>
  <si>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</si>
  <si>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</si>
  <si>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</si>
  <si>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</si>
  <si>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</si>
  <si>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</si>
  <si>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</si>
  <si>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</si>
  <si>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</si>
  <si>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</si>
  <si>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</si>
  <si>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</si>
  <si>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</si>
  <si>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</si>
  <si>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</si>
  <si>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</si>
  <si>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</si>
  <si>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</si>
  <si>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</si>
  <si>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</si>
  <si>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</si>
  <si>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</si>
  <si>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</si>
  <si>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</si>
  <si>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</si>
  <si>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</si>
  <si>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</si>
  <si>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</si>
  <si>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</si>
  <si>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</si>
  <si>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</si>
  <si>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</si>
  <si>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</si>
  <si>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</si>
  <si>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</si>
  <si>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</si>
  <si>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</si>
  <si>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</si>
  <si>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</si>
  <si>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</si>
  <si>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</si>
  <si>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</si>
  <si>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</si>
  <si>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</si>
  <si>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</si>
  <si>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</si>
  <si>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</si>
  <si>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</si>
  <si>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</si>
  <si>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</si>
  <si>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</si>
  <si>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</si>
  <si>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</si>
  <si>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</si>
  <si>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</si>
  <si>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</si>
  <si>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</si>
  <si>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</si>
  <si>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</si>
  <si>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</si>
  <si>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</si>
  <si>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</si>
  <si>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</si>
  <si>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</si>
  <si>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</si>
  <si>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</si>
  <si>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</si>
  <si>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</si>
  <si>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</si>
  <si>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</si>
  <si>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</si>
  <si>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</si>
  <si>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</si>
  <si>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</si>
  <si>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</si>
  <si>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</si>
  <si>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</si>
  <si>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</si>
  <si>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</si>
  <si>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</si>
  <si>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</si>
  <si>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</si>
  <si>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</si>
  <si>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</si>
  <si>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</si>
  <si>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</si>
  <si>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</si>
  <si>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</si>
  <si>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</si>
  <si>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</si>
  <si>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</si>
  <si>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</si>
  <si>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</si>
  <si>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</si>
  <si>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</si>
  <si>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</si>
  <si>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</si>
  <si>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</si>
  <si>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</si>
  <si>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</si>
  <si>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</si>
  <si>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</si>
  <si>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</si>
  <si>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</si>
  <si>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</si>
  <si>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</si>
  <si>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</si>
  <si>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</si>
  <si>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</si>
  <si>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</si>
  <si>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</si>
  <si>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</si>
  <si>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</si>
  <si>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</si>
  <si>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</si>
  <si>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</si>
  <si>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</si>
  <si>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</si>
  <si>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</si>
  <si>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</si>
  <si>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</si>
  <si>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</si>
  <si>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</si>
  <si>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</si>
  <si>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</si>
  <si>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</si>
  <si>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</si>
  <si>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</si>
  <si>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</si>
  <si>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</si>
  <si>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</si>
  <si>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</si>
  <si>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</si>
  <si>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</si>
  <si>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</si>
  <si>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</si>
  <si>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</si>
  <si>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</si>
  <si>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</si>
  <si>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</si>
  <si>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</si>
  <si>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</si>
  <si>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</si>
  <si>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</si>
  <si>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</si>
  <si>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</si>
  <si>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</si>
  <si>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</si>
  <si>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</si>
  <si>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</si>
  <si>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</si>
  <si>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</si>
  <si>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</si>
  <si>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</si>
  <si>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</si>
  <si>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</si>
  <si>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</si>
  <si>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</si>
  <si>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</si>
  <si>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</si>
  <si>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</si>
  <si>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</si>
  <si>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</si>
  <si>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</si>
  <si>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</si>
  <si>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</si>
  <si>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</si>
  <si>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</si>
  <si>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</si>
  <si>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</si>
  <si>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</si>
  <si>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</si>
  <si>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</si>
  <si>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</si>
  <si>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</si>
  <si>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</si>
  <si>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</si>
  <si>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</si>
  <si>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</si>
  <si>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</si>
  <si>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</si>
  <si>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</si>
  <si>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</si>
  <si>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</si>
  <si>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</si>
  <si>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</si>
  <si>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</si>
  <si>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</si>
  <si>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</si>
  <si>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</si>
  <si>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</si>
  <si>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</si>
  <si>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</si>
  <si>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</si>
  <si>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</si>
  <si>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</si>
  <si>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</si>
  <si>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</si>
  <si>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</si>
  <si>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</si>
  <si>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</si>
  <si>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</si>
  <si>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</si>
  <si>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</si>
  <si>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</si>
  <si>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</si>
  <si>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</si>
  <si>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</si>
  <si>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</si>
  <si>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</si>
  <si>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</si>
  <si>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</si>
  <si>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</si>
  <si>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</si>
  <si>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</si>
  <si>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</si>
  <si>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</si>
  <si>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</si>
  <si>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</si>
  <si>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</si>
  <si>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</si>
  <si>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</si>
  <si>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</si>
  <si>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</si>
  <si>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</si>
  <si>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</si>
  <si>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</si>
  <si>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</si>
  <si>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</si>
  <si>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</si>
  <si>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</si>
  <si>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</si>
  <si>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</si>
  <si>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</si>
  <si>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</si>
  <si>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</si>
  <si>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</si>
  <si>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</si>
  <si>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</si>
  <si>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</si>
  <si>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</si>
  <si>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</si>
  <si>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</si>
  <si>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</si>
  <si>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</si>
  <si>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</si>
  <si>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</si>
  <si>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</si>
  <si>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</si>
  <si>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</si>
  <si>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</si>
  <si>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</si>
  <si>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</si>
  <si>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</si>
  <si>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</si>
  <si>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</si>
  <si>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</si>
  <si>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</si>
  <si>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</si>
  <si>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</si>
  <si>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</si>
  <si>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</si>
  <si>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</si>
  <si>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</si>
  <si>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</si>
  <si>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</si>
  <si>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</si>
  <si>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</si>
  <si>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</si>
  <si>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</si>
  <si>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</si>
  <si>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</si>
  <si>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</si>
  <si>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</si>
  <si>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</si>
  <si>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</si>
  <si>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</si>
  <si>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</si>
  <si>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</si>
  <si>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</si>
  <si>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</si>
  <si>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</si>
  <si>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</si>
  <si>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</si>
  <si>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</si>
  <si>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</si>
  <si>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</si>
  <si>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</si>
  <si>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</si>
  <si>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</si>
  <si>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</si>
  <si>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</si>
  <si>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</si>
  <si>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</si>
  <si>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</si>
  <si>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</si>
  <si>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</si>
  <si>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</si>
  <si>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</si>
  <si>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</si>
  <si>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</si>
  <si>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</si>
  <si>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</si>
  <si>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</si>
  <si>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</si>
  <si>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</si>
  <si>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</si>
  <si>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</si>
  <si>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</si>
  <si>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</si>
  <si>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</si>
  <si>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</si>
  <si>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</si>
  <si>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</si>
  <si>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</si>
  <si>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</si>
  <si>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</si>
  <si>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</si>
  <si>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</si>
  <si>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</si>
  <si>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</si>
  <si>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</si>
  <si>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</si>
  <si>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</si>
  <si>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</si>
  <si>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</si>
  <si>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</si>
  <si>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</si>
  <si>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</si>
  <si>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</si>
  <si>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</si>
  <si>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</si>
  <si>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</si>
  <si>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</si>
  <si>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</si>
  <si>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</si>
  <si>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</si>
  <si>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</si>
  <si>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</si>
  <si>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</si>
  <si>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</si>
  <si>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</si>
  <si>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</si>
  <si>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</si>
  <si>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</si>
  <si>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</si>
  <si>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</si>
  <si>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</si>
  <si>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</si>
  <si>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</si>
  <si>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</si>
  <si>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</si>
  <si>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</si>
  <si>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</si>
  <si>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</si>
  <si>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</si>
  <si>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</si>
  <si>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</si>
  <si>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</si>
  <si>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</si>
  <si>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</si>
  <si>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</si>
  <si>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</si>
  <si>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</si>
  <si>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</si>
  <si>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</si>
  <si>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</si>
  <si>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</si>
  <si>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</si>
  <si>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</si>
  <si>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</si>
  <si>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</si>
  <si>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</si>
  <si>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</si>
  <si>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</si>
  <si>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</si>
  <si>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</si>
  <si>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</si>
  <si>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</si>
  <si>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</si>
  <si>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</si>
  <si>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</si>
  <si>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</si>
  <si>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</si>
  <si>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</si>
  <si>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</si>
  <si>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</si>
  <si>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</si>
  <si>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</si>
  <si>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</si>
  <si>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</si>
  <si>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</si>
  <si>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</si>
  <si>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</si>
  <si>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</si>
  <si>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</si>
  <si>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</si>
  <si>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</si>
  <si>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</si>
  <si>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</si>
  <si>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</si>
  <si>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</si>
  <si>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</si>
  <si>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</si>
  <si>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</si>
  <si>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</si>
  <si>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</si>
  <si>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</si>
  <si>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</si>
  <si>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</si>
  <si>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</si>
  <si>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</si>
  <si>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</si>
  <si>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</si>
  <si>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</si>
  <si>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</si>
  <si>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</si>
  <si>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</si>
  <si>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</si>
  <si>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</si>
  <si>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</si>
  <si>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</si>
  <si>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</si>
  <si>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</si>
  <si>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</si>
  <si>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</si>
  <si>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</si>
  <si>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</si>
  <si>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</si>
  <si>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</si>
  <si>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</si>
  <si>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</si>
  <si>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</si>
  <si>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</si>
  <si>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</si>
  <si>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</si>
  <si>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</si>
  <si>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</si>
  <si>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</si>
  <si>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</si>
  <si>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</si>
  <si>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</si>
  <si>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</si>
  <si>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</si>
  <si>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</si>
  <si>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</si>
  <si>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</si>
  <si>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</si>
  <si>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</si>
  <si>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</si>
  <si>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</si>
  <si>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</si>
  <si>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</si>
  <si>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</si>
  <si>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</si>
  <si>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</si>
  <si>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</si>
  <si>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</si>
  <si>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</si>
  <si>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</si>
  <si>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</si>
  <si>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</si>
  <si>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</si>
  <si>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</si>
  <si>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</si>
  <si>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</si>
  <si>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</si>
  <si>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</si>
  <si>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</si>
  <si>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</si>
  <si>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</si>
  <si>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</si>
  <si>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</si>
  <si>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</si>
  <si>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</si>
  <si>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</si>
  <si>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</si>
  <si>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</si>
  <si>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</si>
  <si>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</si>
  <si>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</si>
  <si>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</si>
  <si>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</si>
  <si>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</si>
  <si>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</si>
  <si>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</si>
  <si>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</si>
  <si>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</si>
  <si>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</si>
  <si>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</si>
  <si>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</si>
  <si>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</si>
  <si>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</si>
  <si>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</si>
  <si>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</si>
  <si>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</si>
  <si>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</si>
  <si>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</si>
  <si>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</si>
  <si>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</si>
  <si>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</si>
  <si>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</si>
  <si>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</si>
  <si>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</si>
  <si>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</si>
  <si>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</si>
  <si>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</si>
  <si>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</si>
  <si>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</si>
  <si>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</si>
  <si>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</si>
  <si>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</si>
  <si>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</si>
  <si>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</si>
  <si>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</si>
  <si>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</si>
  <si>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</si>
  <si>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</si>
  <si>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</si>
  <si>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</si>
  <si>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</si>
  <si>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</si>
  <si>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</si>
  <si>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</si>
  <si>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</si>
  <si>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</si>
  <si>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</si>
  <si>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</si>
  <si>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</si>
  <si>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</si>
  <si>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</si>
  <si>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</si>
  <si>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</si>
  <si>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</si>
  <si>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</si>
  <si>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</si>
  <si>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</si>
  <si>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</si>
  <si>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</si>
  <si>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</si>
  <si>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</si>
  <si>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</si>
  <si>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</si>
  <si>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</si>
  <si>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</si>
  <si>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</si>
  <si>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</si>
  <si>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</si>
  <si>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</si>
  <si>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</si>
  <si>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</si>
  <si>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</si>
  <si>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</si>
  <si>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</si>
  <si>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</si>
  <si>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</si>
  <si>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</si>
  <si>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</si>
  <si>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</si>
  <si>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</si>
  <si>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</si>
  <si>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</si>
  <si>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</si>
  <si>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</si>
  <si>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</si>
  <si>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</si>
  <si>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</si>
  <si>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</si>
  <si>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</si>
  <si>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</si>
  <si>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</si>
  <si>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</si>
  <si>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</si>
  <si>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</si>
  <si>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</si>
  <si>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</si>
  <si>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</si>
  <si>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</si>
  <si>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</si>
  <si>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</si>
  <si>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</si>
  <si>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</si>
  <si>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</si>
  <si>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</si>
  <si>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</si>
  <si>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</si>
  <si>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</si>
  <si>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</si>
  <si>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</si>
  <si>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</si>
  <si>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</si>
  <si>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</si>
  <si>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</si>
  <si>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</si>
  <si>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</si>
  <si>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</si>
  <si>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</si>
  <si>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</si>
  <si>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</si>
  <si>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</si>
  <si>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</si>
  <si>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</si>
  <si>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</si>
  <si>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</si>
  <si>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</si>
  <si>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</si>
  <si>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</si>
  <si>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</si>
  <si>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</si>
  <si>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</si>
  <si>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</si>
  <si>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</si>
  <si>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</si>
  <si>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</si>
  <si>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</si>
  <si>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</si>
  <si>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</si>
  <si>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</si>
  <si>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</si>
  <si>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</si>
  <si>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</si>
  <si>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</si>
  <si>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</si>
  <si>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</si>
  <si>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</si>
  <si>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</si>
  <si>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</si>
  <si>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</si>
  <si>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</si>
  <si>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</si>
  <si>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</si>
  <si>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</si>
  <si>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</si>
  <si>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</si>
  <si>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</si>
  <si>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</si>
  <si>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</si>
  <si>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</si>
  <si>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</si>
  <si>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</si>
  <si>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</si>
  <si>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</si>
  <si>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</si>
  <si>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</si>
  <si>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</si>
  <si>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</si>
  <si>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</si>
  <si>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</si>
  <si>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</si>
  <si>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</si>
  <si>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</si>
  <si>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</si>
  <si>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</si>
  <si>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</si>
  <si>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</si>
  <si>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</si>
  <si>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</si>
  <si>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</si>
  <si>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</si>
  <si>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</si>
  <si>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</si>
  <si>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</si>
  <si>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</si>
  <si>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</si>
  <si>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</si>
  <si>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</si>
  <si>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</si>
  <si>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</si>
  <si>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</si>
  <si>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</si>
  <si>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</si>
  <si>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</si>
  <si>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</si>
  <si>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</si>
  <si>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</si>
  <si>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</si>
  <si>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</si>
  <si>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</si>
  <si>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</si>
  <si>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</si>
  <si>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</si>
  <si>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</si>
  <si>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</si>
  <si>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</si>
  <si>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</si>
  <si>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</si>
  <si>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</si>
  <si>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</si>
  <si>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</si>
  <si>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</si>
  <si>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</si>
  <si>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</si>
  <si>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</si>
  <si>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</si>
  <si>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</si>
  <si>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</si>
  <si>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</si>
  <si>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</si>
  <si>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</si>
  <si>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</si>
  <si>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</si>
  <si>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</si>
  <si>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</si>
  <si>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</si>
  <si>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</si>
  <si>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</si>
  <si>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</si>
  <si>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</si>
  <si>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</si>
  <si>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</si>
  <si>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</si>
  <si>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</si>
  <si>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</si>
  <si>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</si>
  <si>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</si>
  <si>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</si>
  <si>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</si>
  <si>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</si>
  <si>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</si>
  <si>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</si>
  <si>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</si>
  <si>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</si>
  <si>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</si>
  <si>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</si>
  <si>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</si>
  <si>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</si>
  <si>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</si>
  <si>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</si>
  <si>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</si>
  <si>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</si>
  <si>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</si>
  <si>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</si>
  <si>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</si>
  <si>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</si>
  <si>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</si>
  <si>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</si>
  <si>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</si>
  <si>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</si>
  <si>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</si>
  <si>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</si>
  <si>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</si>
  <si>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</si>
  <si>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</si>
  <si>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</si>
  <si>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</si>
  <si>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</si>
  <si>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</si>
  <si>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</si>
  <si>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</si>
  <si>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</si>
  <si>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</si>
  <si>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</si>
  <si>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</si>
  <si>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</si>
  <si>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</si>
  <si>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</si>
  <si>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</si>
  <si>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</si>
  <si>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</si>
  <si>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</si>
  <si>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</si>
  <si>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</si>
  <si>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</si>
  <si>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</si>
  <si>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</si>
  <si>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</si>
  <si>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</si>
  <si>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</si>
  <si>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</si>
  <si>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</si>
  <si>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</si>
  <si>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</si>
  <si>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</si>
  <si>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</si>
  <si>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</si>
  <si>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</si>
  <si>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</si>
  <si>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</si>
  <si>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</si>
  <si>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</si>
  <si>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</si>
  <si>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</si>
  <si>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</si>
  <si>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</si>
  <si>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</si>
  <si>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</si>
  <si>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</si>
  <si>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</si>
  <si>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</si>
  <si>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</si>
  <si>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</si>
  <si>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</si>
  <si>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</si>
  <si>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</si>
  <si>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</si>
  <si>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</si>
  <si>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</si>
  <si>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</si>
  <si>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</si>
  <si>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</si>
  <si>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</si>
  <si>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</si>
  <si>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</si>
  <si>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</si>
  <si>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</si>
  <si>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</si>
  <si>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</si>
  <si>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</si>
  <si>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</si>
  <si>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</si>
  <si>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</si>
  <si>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</si>
  <si>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</si>
  <si>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</si>
  <si>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</si>
  <si>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</si>
  <si>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</si>
  <si>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</si>
  <si>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</si>
  <si>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</si>
  <si>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</si>
  <si>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</si>
  <si>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</si>
  <si>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</si>
  <si>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</si>
  <si>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</si>
  <si>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</si>
  <si>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</si>
  <si>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</si>
  <si>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</si>
  <si>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</si>
  <si>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</si>
  <si>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</si>
  <si>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</si>
  <si>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</si>
  <si>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</si>
  <si>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</si>
  <si>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</si>
  <si>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</si>
  <si>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</si>
  <si>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</si>
  <si>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</si>
  <si>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</si>
  <si>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</si>
  <si>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</si>
  <si>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</si>
  <si>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</si>
  <si>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</si>
  <si>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</si>
  <si>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</si>
  <si>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</si>
  <si>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</si>
  <si>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</si>
  <si>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</si>
  <si>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</si>
  <si>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</si>
  <si>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</si>
  <si>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</si>
  <si>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</si>
  <si>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</si>
  <si>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</si>
  <si>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</si>
  <si>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</si>
  <si>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</si>
  <si>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</si>
  <si>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</si>
  <si>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</si>
  <si>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</si>
  <si>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</si>
  <si>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</si>
  <si>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</si>
  <si>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</si>
  <si>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</si>
  <si>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</si>
  <si>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</si>
  <si>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</si>
  <si>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</si>
  <si>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</si>
  <si>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</si>
  <si>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</si>
  <si>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</si>
  <si>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</si>
  <si>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</si>
  <si>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</si>
  <si>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</si>
  <si>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</si>
  <si>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</si>
  <si>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</si>
  <si>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</si>
  <si>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</si>
  <si>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</si>
  <si>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</si>
  <si>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</si>
  <si>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</si>
  <si>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</si>
  <si>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</si>
  <si>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</si>
  <si>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</si>
  <si>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</si>
  <si>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</si>
  <si>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</si>
  <si>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</si>
  <si>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</si>
  <si>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</si>
  <si>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</si>
  <si>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</si>
  <si>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</si>
  <si>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</si>
  <si>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</si>
  <si>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</si>
  <si>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</si>
  <si>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</si>
  <si>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</si>
  <si>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</si>
  <si>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</si>
  <si>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</si>
  <si>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</si>
  <si>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</si>
  <si>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</si>
  <si>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</si>
  <si>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</si>
  <si>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</si>
  <si>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</si>
  <si>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</si>
  <si>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</si>
  <si>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</si>
  <si>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</si>
  <si>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</si>
  <si>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</si>
  <si>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</si>
  <si>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</si>
  <si>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</si>
  <si>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</si>
  <si>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</si>
  <si>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</si>
  <si>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</si>
  <si>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</si>
  <si>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</si>
  <si>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</si>
  <si>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</si>
  <si>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</si>
  <si>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</si>
  <si>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</si>
  <si>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</si>
  <si>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</si>
  <si>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</si>
  <si>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</si>
  <si>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</si>
  <si>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</si>
  <si>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</si>
  <si>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</si>
  <si>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</si>
  <si>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</si>
  <si>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</si>
  <si>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</si>
  <si>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</si>
  <si>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</si>
  <si>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</si>
  <si>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</si>
  <si>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</si>
  <si>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</si>
  <si>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</si>
  <si>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</si>
  <si>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</si>
  <si>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</si>
  <si>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</si>
  <si>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</si>
  <si>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</si>
  <si>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</si>
  <si>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</si>
  <si>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</si>
  <si>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</si>
  <si>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</si>
  <si>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</si>
  <si>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</si>
  <si>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</si>
  <si>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</si>
  <si>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</si>
  <si>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</si>
  <si>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</si>
  <si>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</si>
  <si>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</si>
  <si>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</si>
  <si>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</si>
  <si>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</si>
  <si>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</si>
  <si>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</si>
  <si>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</si>
  <si>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</si>
  <si>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</si>
  <si>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</si>
  <si>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</si>
  <si>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</si>
  <si>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</si>
  <si>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</si>
  <si>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</si>
  <si>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</si>
  <si>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</si>
  <si>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</si>
  <si>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</si>
  <si>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</si>
  <si>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</si>
  <si>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</si>
  <si>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</si>
  <si>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</si>
  <si>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</si>
  <si>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</si>
  <si>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</si>
  <si>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</si>
  <si>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</si>
  <si>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</si>
  <si>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</si>
  <si>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</si>
  <si>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</si>
  <si>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</si>
  <si>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</si>
  <si>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</si>
  <si>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</si>
  <si>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</si>
  <si>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</si>
  <si>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</si>
  <si>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</si>
  <si>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</si>
  <si>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</si>
  <si>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</si>
  <si>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</si>
  <si>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</si>
  <si>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</si>
  <si>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</si>
  <si>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</si>
  <si>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</si>
  <si>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</si>
  <si>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</si>
  <si>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</si>
  <si>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</si>
  <si>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</si>
  <si>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</si>
  <si>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</si>
  <si>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</si>
  <si>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</si>
  <si>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</si>
  <si>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</si>
  <si>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</si>
  <si>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</si>
  <si>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</si>
  <si>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</si>
  <si>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</si>
  <si>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</si>
  <si>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</si>
  <si>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</si>
  <si>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</si>
  <si>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</si>
  <si>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</si>
  <si>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</si>
  <si>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</si>
  <si>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</si>
  <si>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</si>
  <si>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</si>
  <si>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</si>
  <si>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</si>
  <si>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</si>
  <si>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</si>
  <si>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</si>
  <si>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</si>
  <si>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</si>
  <si>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</si>
  <si>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</si>
  <si>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</si>
  <si>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</si>
  <si>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</si>
  <si>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</si>
  <si>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</si>
  <si>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</si>
  <si>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</si>
  <si>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</si>
  <si>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</si>
  <si>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</si>
  <si>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</si>
  <si>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</si>
  <si>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</si>
  <si>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</si>
  <si>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</si>
  <si>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</si>
  <si>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</si>
  <si>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</si>
  <si>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</si>
  <si>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</si>
  <si>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</si>
  <si>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</si>
  <si>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</si>
  <si>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</si>
  <si>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</si>
  <si>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</si>
  <si>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</si>
  <si>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</si>
  <si>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</si>
  <si>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</si>
  <si>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</si>
  <si>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</si>
  <si>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</si>
  <si>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</si>
  <si>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</si>
  <si>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</si>
  <si>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</si>
  <si>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</si>
  <si>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</si>
  <si>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</si>
  <si>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</si>
  <si>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</si>
  <si>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</si>
  <si>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</si>
  <si>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</si>
  <si>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</si>
  <si>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</si>
  <si>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</si>
  <si>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</si>
  <si>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</si>
  <si>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</si>
  <si>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</si>
  <si>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</si>
  <si>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</si>
  <si>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</si>
  <si>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</si>
  <si>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</si>
  <si>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</si>
  <si>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</si>
  <si>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</si>
  <si>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</si>
  <si>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</si>
  <si>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</si>
  <si>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</si>
  <si>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</si>
  <si>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</si>
  <si>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</si>
  <si>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</si>
  <si>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</si>
  <si>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</si>
  <si>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</si>
  <si>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</si>
  <si>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</si>
  <si>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</si>
  <si>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</si>
  <si>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</si>
  <si>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</si>
  <si>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</si>
  <si>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</si>
  <si>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</si>
  <si>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</si>
  <si>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</si>
  <si>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</si>
  <si>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</si>
  <si>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</si>
  <si>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</si>
  <si>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</si>
  <si>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</si>
  <si>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</si>
  <si>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</si>
  <si>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</si>
  <si>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</si>
  <si>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</si>
  <si>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</si>
  <si>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</si>
  <si>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</si>
  <si>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</si>
  <si>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</si>
  <si>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</si>
  <si>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</si>
  <si>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</si>
  <si>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</si>
  <si>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</si>
  <si>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</si>
  <si>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</si>
  <si>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</si>
  <si>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</si>
  <si>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</si>
  <si>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</si>
  <si>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</si>
  <si>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</si>
  <si>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</si>
  <si>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</si>
  <si>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</si>
  <si>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</si>
  <si>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</si>
  <si>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</si>
  <si>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</si>
  <si>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</si>
  <si>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</si>
  <si>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</si>
  <si>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</si>
  <si>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</si>
  <si>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</si>
  <si>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</si>
  <si>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</si>
  <si>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</si>
  <si>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</si>
  <si>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</si>
  <si>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</si>
  <si>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</si>
  <si>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</si>
  <si>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</si>
  <si>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</si>
  <si>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</si>
  <si>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</si>
  <si>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</si>
  <si>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</si>
  <si>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</si>
  <si>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</si>
  <si>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</si>
  <si>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</si>
  <si>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</si>
  <si>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</si>
  <si>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</si>
  <si>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</si>
  <si>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</si>
  <si>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</si>
  <si>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</si>
  <si>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</si>
  <si>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</si>
  <si>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</si>
  <si>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</si>
  <si>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</si>
  <si>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</si>
  <si>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</si>
  <si>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</si>
  <si>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</si>
  <si>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</si>
  <si>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</si>
  <si>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</si>
  <si>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</si>
  <si>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</si>
  <si>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</si>
  <si>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</si>
  <si>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</si>
  <si>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</si>
  <si>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</si>
  <si>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</si>
  <si>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</si>
  <si>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</si>
  <si>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</si>
  <si>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</si>
  <si>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</si>
  <si>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</si>
  <si>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</si>
  <si>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</si>
  <si>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</si>
  <si>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</si>
  <si>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</si>
  <si>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</si>
  <si>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</si>
  <si>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</si>
  <si>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</si>
  <si>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</si>
  <si>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</si>
  <si>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</si>
  <si>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</si>
  <si>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</si>
  <si>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</si>
  <si>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</si>
  <si>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</si>
  <si>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</si>
  <si>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</si>
  <si>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</si>
  <si>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</si>
  <si>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</si>
  <si>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</si>
  <si>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</si>
  <si>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</si>
  <si>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</si>
  <si>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</si>
  <si>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</si>
  <si>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</si>
  <si>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</si>
  <si>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</si>
  <si>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</si>
  <si>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</si>
  <si>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</si>
  <si>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</si>
  <si>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</si>
  <si>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</si>
  <si>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</si>
  <si>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</si>
  <si>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</si>
  <si>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</si>
  <si>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</si>
  <si>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</si>
  <si>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</si>
  <si>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</si>
  <si>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</si>
  <si>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</si>
  <si>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</si>
  <si>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</si>
  <si>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</si>
  <si>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</si>
  <si>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</si>
  <si>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</si>
  <si>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</si>
  <si>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</si>
  <si>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</si>
  <si>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</si>
  <si>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</si>
  <si>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</si>
  <si>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</si>
  <si>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</si>
  <si>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</si>
  <si>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</si>
  <si>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</si>
  <si>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</si>
  <si>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</si>
  <si>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</si>
  <si>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</si>
  <si>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</si>
  <si>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</si>
  <si>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</si>
  <si>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</si>
  <si>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</si>
  <si>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</si>
  <si>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</si>
  <si>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</si>
  <si>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</si>
  <si>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</si>
  <si>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</si>
  <si>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</si>
  <si>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</si>
  <si>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</si>
  <si>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</si>
  <si>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</si>
  <si>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</si>
  <si>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</si>
  <si>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</si>
  <si>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</si>
  <si>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</si>
  <si>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</si>
  <si>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</si>
  <si>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</si>
  <si>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</si>
  <si>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</si>
  <si>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</si>
  <si>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</si>
  <si>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</si>
  <si>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</si>
  <si>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</si>
  <si>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</si>
  <si>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</si>
  <si>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</si>
  <si>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</si>
  <si>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</si>
  <si>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</si>
  <si>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</si>
  <si>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</si>
  <si>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</si>
  <si>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</si>
  <si>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</si>
  <si>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</si>
  <si>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</si>
  <si>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</si>
  <si>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</si>
  <si>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</si>
  <si>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</si>
  <si>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</si>
  <si>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</si>
  <si>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</si>
  <si>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</si>
  <si>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</si>
  <si>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</si>
  <si>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</si>
  <si>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</si>
  <si>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</si>
  <si>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</si>
  <si>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</si>
  <si>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</si>
  <si>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</si>
  <si>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</si>
  <si>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</si>
  <si>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</si>
  <si>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</si>
  <si>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</si>
  <si>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</si>
  <si>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</si>
  <si>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</si>
  <si>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</si>
  <si>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</si>
  <si>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</si>
  <si>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</si>
  <si>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</si>
  <si>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</si>
  <si>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</si>
  <si>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</si>
  <si>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</si>
  <si>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</si>
  <si>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</si>
  <si>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</si>
  <si>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</si>
  <si>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</si>
  <si>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</si>
  <si>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</si>
  <si>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</si>
  <si>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</si>
  <si>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</si>
  <si>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</si>
  <si>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</si>
  <si>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</si>
  <si>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</si>
  <si>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</si>
  <si>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</si>
  <si>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</si>
  <si>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</si>
  <si>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</si>
  <si>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</si>
  <si>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</si>
  <si>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</si>
  <si>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</si>
  <si>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</si>
  <si>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</si>
  <si>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</si>
  <si>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</si>
  <si>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</si>
  <si>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</si>
  <si>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</si>
  <si>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</si>
  <si>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</si>
  <si>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</si>
  <si>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</si>
  <si>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</si>
  <si>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</si>
  <si>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</si>
  <si>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</si>
  <si>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</si>
  <si>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</si>
  <si>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</si>
  <si>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</si>
  <si>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</si>
  <si>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</si>
  <si>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</si>
  <si>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</si>
  <si>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</si>
  <si>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</si>
  <si>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</si>
  <si>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</si>
  <si>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</si>
  <si>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</si>
  <si>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</si>
  <si>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</si>
  <si>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</si>
  <si>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</si>
  <si>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</si>
  <si>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</si>
  <si>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</si>
  <si>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</si>
  <si>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</si>
  <si>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</si>
  <si>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</si>
  <si>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</si>
  <si>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</si>
  <si>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</si>
  <si>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</si>
  <si>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</si>
  <si>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</si>
  <si>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</si>
  <si>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</si>
  <si>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</si>
  <si>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</si>
  <si>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</si>
  <si>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</si>
  <si>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</si>
  <si>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</si>
  <si>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</si>
  <si>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</si>
  <si>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</si>
  <si>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</si>
  <si>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</si>
  <si>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</si>
  <si>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</si>
  <si>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</si>
  <si>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</si>
  <si>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</si>
  <si>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</si>
  <si>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</si>
  <si>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</si>
  <si>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</si>
  <si>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</si>
  <si>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</si>
  <si>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</si>
  <si>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</si>
  <si>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</si>
  <si>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</si>
  <si>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</si>
  <si>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</si>
  <si>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</si>
  <si>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</si>
  <si>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</si>
  <si>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</si>
  <si>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</si>
  <si>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</si>
  <si>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</si>
  <si>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</si>
  <si>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</si>
  <si>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</si>
  <si>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</si>
  <si>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</si>
  <si>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</si>
  <si>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</si>
  <si>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</si>
  <si>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</si>
  <si>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</si>
  <si>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</si>
  <si>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</si>
  <si>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</si>
  <si>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</si>
  <si>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</si>
  <si>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</si>
  <si>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</si>
  <si>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</si>
  <si>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</si>
  <si>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</si>
  <si>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</si>
  <si>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</si>
  <si>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</si>
  <si>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</si>
  <si>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</si>
  <si>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</si>
  <si>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</si>
  <si>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</si>
  <si>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</si>
  <si>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</si>
  <si>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</si>
  <si>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</si>
  <si>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</si>
  <si>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</si>
  <si>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</si>
  <si>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</si>
  <si>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</si>
  <si>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</si>
  <si>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</si>
  <si>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</si>
  <si>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</si>
  <si>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</si>
  <si>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</si>
  <si>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</si>
  <si>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</si>
  <si>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</si>
  <si>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</si>
  <si>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</si>
  <si>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</si>
  <si>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</si>
  <si>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</si>
  <si>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</si>
  <si>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</si>
  <si>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</si>
  <si>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</si>
  <si>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</si>
  <si>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</si>
  <si>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</si>
  <si>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</si>
  <si>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</si>
  <si>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</si>
  <si>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</si>
  <si>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</si>
  <si>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</si>
  <si>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</si>
  <si>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</si>
  <si>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</si>
  <si>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</si>
  <si>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</si>
  <si>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</si>
  <si>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</si>
  <si>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</si>
  <si>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</si>
  <si>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</si>
  <si>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</si>
  <si>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</si>
  <si>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</si>
  <si>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</si>
  <si>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</si>
  <si>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</si>
  <si>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</si>
  <si>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</si>
  <si>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</si>
  <si>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</si>
  <si>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</si>
  <si>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</si>
  <si>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</si>
  <si>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</si>
  <si>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</si>
  <si>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</si>
  <si>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</si>
  <si>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</si>
  <si>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</si>
  <si>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</si>
  <si>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</si>
  <si>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</si>
  <si>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</si>
  <si>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</si>
  <si>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</si>
  <si>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</si>
  <si>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</si>
  <si>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</si>
  <si>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</si>
  <si>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</si>
  <si>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</si>
  <si>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</si>
  <si>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</si>
  <si>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</si>
  <si>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</si>
  <si>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</si>
  <si>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</si>
  <si>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</si>
  <si>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</si>
  <si>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</si>
  <si>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</si>
  <si>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</si>
  <si>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</si>
  <si>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</si>
  <si>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</si>
  <si>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</si>
  <si>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</si>
  <si>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</si>
  <si>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</si>
  <si>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</si>
  <si>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</si>
  <si>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</si>
  <si>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</si>
  <si>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</si>
  <si>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</si>
  <si>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</si>
  <si>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</si>
  <si>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</si>
  <si>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</si>
  <si>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</si>
  <si>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</si>
  <si>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</si>
  <si>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</si>
  <si>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</si>
  <si>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</si>
  <si>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</si>
  <si>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</si>
  <si>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</si>
  <si>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</si>
  <si>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</si>
  <si>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</si>
  <si>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</si>
  <si>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</si>
  <si>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</si>
  <si>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</si>
  <si>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</si>
  <si>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</si>
  <si>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</si>
  <si>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</si>
  <si>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</si>
  <si>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</si>
  <si>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</si>
  <si>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</si>
  <si>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</si>
  <si>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</si>
  <si>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</si>
  <si>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</si>
  <si>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</si>
  <si>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</si>
  <si>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</si>
  <si>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</si>
  <si>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</si>
  <si>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</si>
  <si>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</si>
  <si>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</si>
  <si>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</si>
  <si>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</si>
  <si>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</si>
  <si>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</si>
  <si>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</si>
  <si>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</si>
  <si>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</si>
  <si>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</si>
  <si>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</si>
  <si>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</si>
  <si>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</si>
  <si>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</si>
  <si>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</si>
  <si>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</si>
  <si>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</si>
  <si>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</si>
  <si>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</si>
  <si>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</si>
  <si>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</si>
  <si>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</si>
  <si>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</si>
  <si>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</si>
  <si>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</si>
  <si>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</si>
  <si>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</si>
  <si>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</si>
  <si>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</si>
  <si>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</si>
  <si>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</si>
  <si>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</si>
  <si>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</si>
  <si>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</si>
  <si>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</si>
  <si>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</si>
  <si>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</si>
  <si>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</si>
  <si>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</si>
  <si>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</si>
  <si>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</si>
  <si>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</si>
  <si>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</si>
  <si>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</si>
  <si>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</si>
  <si>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</si>
  <si>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</si>
  <si>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</si>
  <si>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</si>
  <si>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</si>
  <si>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</si>
  <si>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</si>
  <si>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</si>
  <si>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</si>
  <si>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</si>
  <si>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</si>
  <si>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</si>
  <si>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</si>
  <si>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</si>
  <si>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</si>
  <si>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</si>
  <si>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</si>
  <si>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</si>
  <si>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</si>
  <si>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</si>
  <si>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</si>
  <si>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</si>
  <si>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</si>
  <si>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</si>
  <si>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</si>
  <si>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</si>
  <si>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</si>
  <si>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</si>
  <si>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</si>
  <si>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</si>
  <si>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</si>
  <si>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</si>
  <si>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</si>
  <si>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</si>
  <si>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</si>
  <si>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</si>
  <si>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</si>
  <si>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</si>
  <si>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</si>
  <si>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</si>
  <si>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</si>
  <si>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</si>
  <si>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</si>
  <si>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</si>
  <si>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</si>
  <si>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</si>
  <si>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</si>
  <si>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</si>
  <si>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</si>
  <si>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</si>
  <si>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</si>
  <si>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</si>
  <si>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</si>
  <si>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</si>
  <si>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</si>
  <si>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</si>
  <si>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</si>
  <si>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</si>
  <si>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</si>
  <si>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</si>
  <si>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</si>
  <si>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</si>
  <si>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</si>
  <si>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</si>
  <si>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</si>
  <si>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</si>
  <si>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</si>
  <si>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</si>
  <si>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</si>
  <si>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</si>
  <si>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</si>
  <si>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</si>
  <si>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</si>
  <si>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</si>
  <si>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</si>
  <si>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</si>
  <si>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</si>
  <si>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</si>
  <si>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</si>
  <si>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</si>
  <si>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</si>
  <si>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</si>
  <si>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</si>
  <si>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</si>
  <si>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</si>
  <si>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</si>
  <si>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</si>
  <si>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</si>
  <si>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</si>
  <si>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</si>
  <si>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</si>
  <si>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</si>
  <si>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</si>
  <si>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</si>
  <si>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</si>
  <si>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</si>
  <si>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</si>
  <si>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</si>
  <si>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</si>
  <si>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</si>
  <si>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</si>
  <si>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</si>
  <si>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</si>
  <si>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</si>
  <si>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</si>
  <si>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</si>
  <si>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</si>
  <si>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</si>
  <si>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</si>
  <si>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</si>
  <si>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</si>
  <si>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</si>
  <si>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</si>
  <si>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</si>
  <si>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</si>
  <si>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</si>
  <si>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</si>
  <si>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</si>
  <si>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</si>
  <si>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</si>
  <si>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</si>
  <si>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</si>
  <si>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</si>
  <si>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</si>
  <si>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</si>
  <si>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</si>
  <si>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</si>
  <si>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</si>
  <si>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</si>
  <si>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</si>
  <si>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</si>
  <si>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</si>
  <si>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</si>
  <si>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</si>
  <si>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</si>
  <si>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</si>
  <si>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</si>
  <si>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</si>
  <si>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</si>
  <si>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</si>
  <si>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</si>
  <si>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</si>
  <si>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</si>
  <si>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</si>
  <si>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</si>
  <si>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</si>
  <si>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</si>
  <si>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</si>
  <si>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</si>
  <si>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</si>
  <si>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</si>
  <si>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</si>
  <si>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</si>
  <si>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</si>
  <si>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</si>
  <si>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</si>
  <si>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</si>
  <si>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</si>
  <si>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</si>
  <si>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</si>
  <si>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</si>
  <si>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</si>
  <si>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</si>
  <si>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</si>
  <si>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</si>
  <si>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</si>
  <si>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</si>
  <si>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</si>
  <si>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</si>
  <si>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</si>
  <si>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</si>
  <si>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</si>
  <si>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</si>
  <si>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</si>
  <si>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</si>
  <si>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</si>
  <si>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</si>
  <si>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</si>
  <si>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</si>
  <si>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</si>
  <si>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</si>
  <si>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</si>
  <si>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</si>
  <si>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</si>
  <si>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</si>
  <si>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</si>
  <si>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</si>
  <si>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</si>
  <si>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</si>
  <si>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</si>
  <si>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</si>
  <si>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</si>
  <si>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</si>
  <si>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</si>
  <si>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</si>
  <si>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</si>
  <si>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</si>
  <si>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</si>
  <si>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</si>
  <si>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</si>
  <si>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</si>
  <si>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</si>
  <si>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</si>
  <si>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</si>
  <si>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</si>
  <si>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</si>
  <si>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</si>
  <si>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</si>
  <si>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</si>
  <si>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</si>
  <si>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</si>
  <si>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</si>
  <si>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</si>
  <si>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</si>
  <si>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</si>
  <si>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</si>
  <si>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</si>
  <si>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</si>
  <si>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</si>
  <si>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</si>
  <si>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</si>
  <si>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</si>
  <si>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</si>
  <si>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</si>
  <si>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</si>
  <si>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</si>
  <si>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</si>
  <si>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</si>
  <si>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</si>
  <si>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</si>
  <si>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</si>
  <si>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</si>
  <si>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</si>
  <si>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</si>
  <si>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</si>
  <si>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</si>
  <si>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</si>
  <si>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</si>
  <si>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</si>
  <si>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</si>
  <si>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</si>
  <si>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</si>
  <si>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</si>
  <si>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</si>
  <si>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</si>
  <si>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</si>
  <si>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</si>
  <si>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</si>
  <si>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</si>
  <si>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</si>
  <si>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</si>
  <si>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</si>
  <si>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</si>
  <si>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</si>
  <si>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</si>
  <si>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</si>
  <si>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</si>
  <si>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</si>
  <si>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</si>
  <si>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</si>
  <si>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</si>
  <si>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</si>
  <si>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</si>
  <si>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</si>
  <si>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</si>
  <si>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</si>
  <si>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</si>
  <si>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</si>
  <si>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</si>
  <si>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</si>
  <si>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</si>
  <si>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</si>
  <si>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</si>
  <si>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</si>
  <si>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</si>
  <si>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</si>
  <si>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</si>
  <si>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</si>
  <si>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</si>
  <si>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</si>
  <si>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</si>
  <si>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</si>
  <si>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</si>
  <si>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</si>
  <si>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</si>
  <si>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</si>
  <si>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</si>
  <si>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</si>
  <si>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</si>
  <si>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</si>
  <si>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</si>
  <si>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</si>
  <si>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</si>
  <si>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</si>
  <si>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</si>
  <si>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</si>
  <si>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</si>
  <si>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</si>
  <si>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</si>
  <si>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</si>
  <si>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</si>
  <si>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</si>
  <si>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</si>
  <si>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</si>
  <si>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</si>
  <si>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</si>
  <si>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</si>
  <si>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</si>
  <si>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</si>
  <si>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</si>
  <si>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</si>
  <si>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</si>
  <si>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</si>
  <si>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</si>
  <si>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</si>
  <si>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</si>
  <si>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</si>
  <si>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</si>
  <si>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</si>
  <si>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</si>
  <si>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</si>
  <si>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</si>
  <si>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</si>
  <si>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</si>
  <si>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</si>
  <si>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</si>
  <si>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</si>
  <si>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</si>
  <si>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</si>
  <si>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</si>
  <si>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</si>
  <si>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</si>
  <si>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</si>
  <si>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</si>
  <si>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</si>
  <si>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</si>
  <si>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</si>
  <si>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</si>
  <si>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</si>
  <si>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</si>
  <si>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</si>
  <si>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</si>
  <si>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</si>
  <si>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</si>
  <si>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</si>
  <si>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</si>
  <si>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</si>
  <si>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</si>
  <si>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</si>
  <si>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</si>
  <si>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</si>
  <si>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</si>
  <si>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</si>
  <si>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</si>
  <si>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</si>
  <si>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</si>
  <si>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</si>
  <si>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</si>
  <si>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</si>
  <si>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</si>
  <si>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</si>
  <si>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</si>
  <si>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</si>
  <si>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</si>
  <si>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</si>
  <si>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</si>
  <si>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</si>
  <si>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</si>
  <si>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</si>
  <si>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</si>
  <si>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</si>
  <si>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</si>
  <si>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</si>
  <si>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</si>
  <si>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</si>
  <si>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</si>
  <si>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</si>
  <si>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</si>
  <si>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</si>
  <si>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</si>
  <si>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</si>
  <si>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</si>
  <si>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</si>
  <si>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</si>
  <si>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</si>
  <si>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</si>
  <si>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</si>
  <si>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</si>
  <si>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</si>
  <si>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</si>
  <si>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</si>
  <si>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</si>
  <si>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</si>
  <si>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</si>
  <si>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</si>
  <si>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</si>
  <si>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</si>
  <si>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</si>
  <si>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</si>
  <si>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</si>
  <si>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</si>
  <si>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</si>
  <si>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</si>
  <si>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</si>
  <si>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</si>
  <si>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</si>
  <si>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</si>
  <si>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</si>
  <si>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</si>
  <si>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</si>
  <si>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</si>
  <si>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</si>
  <si>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</si>
  <si>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</si>
  <si>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</si>
  <si>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</si>
  <si>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</si>
  <si>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</si>
  <si>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</si>
  <si>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</si>
  <si>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</si>
  <si>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</si>
  <si>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</si>
  <si>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</si>
  <si>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</si>
  <si>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</si>
  <si>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</si>
  <si>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</si>
  <si>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</si>
  <si>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</si>
  <si>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</si>
  <si>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</si>
  <si>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</si>
  <si>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</si>
  <si>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</si>
  <si>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</si>
  <si>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</si>
  <si>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</si>
  <si>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</si>
  <si>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</si>
  <si>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</si>
  <si>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</si>
  <si>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</si>
  <si>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</si>
  <si>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</si>
  <si>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</si>
  <si>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</si>
  <si>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</si>
  <si>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</si>
  <si>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</si>
  <si>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</si>
  <si>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</si>
  <si>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</si>
  <si>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</si>
  <si>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</si>
  <si>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</si>
  <si>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</si>
  <si>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</si>
  <si>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</si>
  <si>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</si>
  <si>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</si>
  <si>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</si>
  <si>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</si>
  <si>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</si>
  <si>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</si>
  <si>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</si>
  <si>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</si>
  <si>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</si>
  <si>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</si>
  <si>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</si>
  <si>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</si>
  <si>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</si>
  <si>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</si>
  <si>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</si>
  <si>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</si>
  <si>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</si>
  <si>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</si>
  <si>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</si>
  <si>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</si>
  <si>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</si>
  <si>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</si>
  <si>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</si>
  <si>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</si>
  <si>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</si>
  <si>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</si>
  <si>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</si>
  <si>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</si>
  <si>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</si>
  <si>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</si>
  <si>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</si>
  <si>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</si>
  <si>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</si>
  <si>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</si>
  <si>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</si>
  <si>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</si>
  <si>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</si>
  <si>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</si>
  <si>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</si>
  <si>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</si>
  <si>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</si>
  <si>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</si>
  <si>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</si>
  <si>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</si>
  <si>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</si>
  <si>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</si>
  <si>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</si>
  <si>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</si>
  <si>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</si>
  <si>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</si>
  <si>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</si>
  <si>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</si>
  <si>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</si>
  <si>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</si>
  <si>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</si>
  <si>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</si>
  <si>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</si>
  <si>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</si>
  <si>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</si>
  <si>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</si>
  <si>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</si>
  <si>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</si>
  <si>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</si>
  <si>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</si>
  <si>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</si>
  <si>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</si>
  <si>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</si>
  <si>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</si>
  <si>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</si>
  <si>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</si>
  <si>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</si>
  <si>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</si>
  <si>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</si>
  <si>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</si>
  <si>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</si>
  <si>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</si>
  <si>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</si>
  <si>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</si>
  <si>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</si>
  <si>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</si>
  <si>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</si>
  <si>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</si>
  <si>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</si>
  <si>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</si>
  <si>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</si>
  <si>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</si>
  <si>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</si>
  <si>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</si>
  <si>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</si>
  <si>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</si>
  <si>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</si>
  <si>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</si>
  <si>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</si>
  <si>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</si>
  <si>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</si>
  <si>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</si>
  <si>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</si>
  <si>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</si>
  <si>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</si>
  <si>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</si>
  <si>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</si>
  <si>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</si>
  <si>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</si>
  <si>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</si>
  <si>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</si>
  <si>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</si>
  <si>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</si>
  <si>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</si>
  <si>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</si>
  <si>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</si>
  <si>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</si>
  <si>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</si>
  <si>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</si>
  <si>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</si>
  <si>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</si>
  <si>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</si>
  <si>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</si>
  <si>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</si>
  <si>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</si>
  <si>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</si>
  <si>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</si>
  <si>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</si>
  <si>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</si>
  <si>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</si>
  <si>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</si>
  <si>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</si>
  <si>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</si>
  <si>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</si>
  <si>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</si>
  <si>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</si>
  <si>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</si>
  <si>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</si>
  <si>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</si>
  <si>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</si>
  <si>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</si>
  <si>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</si>
  <si>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</si>
  <si>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</si>
  <si>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</si>
  <si>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</si>
  <si>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</si>
  <si>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</si>
  <si>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</si>
  <si>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</si>
  <si>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</si>
  <si>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</si>
  <si>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</si>
  <si>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</si>
  <si>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</si>
  <si>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</si>
  <si>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</si>
  <si>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</si>
  <si>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</si>
  <si>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</si>
  <si>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</si>
  <si>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</si>
  <si>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</si>
  <si>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</si>
  <si>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</si>
  <si>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</si>
  <si>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</si>
  <si>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</si>
  <si>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</si>
  <si>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</si>
  <si>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</si>
  <si>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</si>
  <si>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</si>
  <si>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</si>
  <si>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</si>
  <si>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</si>
  <si>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</si>
  <si>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</si>
  <si>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</si>
  <si>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</si>
  <si>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</si>
  <si>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</si>
  <si>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</si>
  <si>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</si>
  <si>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</si>
  <si>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</si>
  <si>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</si>
  <si>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</si>
  <si>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</si>
  <si>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</si>
  <si>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</si>
  <si>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</si>
  <si>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</si>
  <si>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</si>
  <si>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</si>
  <si>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</si>
  <si>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</si>
  <si>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</si>
  <si>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</si>
  <si>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</si>
  <si>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</si>
  <si>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</si>
  <si>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</si>
  <si>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</si>
  <si>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</si>
  <si>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</si>
  <si>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</si>
  <si>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</si>
  <si>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</si>
  <si>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</si>
  <si>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</si>
  <si>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</si>
  <si>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</si>
  <si>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</si>
  <si>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</si>
  <si>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</si>
  <si>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</si>
  <si>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</si>
  <si>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</si>
  <si>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</si>
  <si>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</si>
  <si>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</si>
  <si>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</si>
  <si>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</si>
  <si>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</si>
  <si>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</si>
  <si>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</si>
  <si>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</si>
  <si>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</si>
  <si>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</si>
  <si>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</si>
  <si>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</si>
  <si>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</si>
  <si>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</si>
  <si>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</si>
  <si>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</si>
  <si>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</si>
  <si>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</si>
  <si>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</si>
  <si>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</si>
  <si>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</si>
  <si>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</si>
  <si>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</si>
  <si>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</si>
  <si>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</si>
  <si>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</si>
  <si>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</si>
  <si>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</si>
  <si>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</si>
  <si>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</si>
  <si>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</si>
  <si>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</si>
  <si>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</si>
  <si>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</si>
  <si>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</si>
  <si>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</si>
  <si>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</si>
  <si>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</si>
  <si>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</si>
  <si>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</si>
  <si>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</si>
  <si>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</si>
  <si>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</si>
  <si>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</si>
  <si>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</si>
  <si>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</si>
  <si>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</si>
  <si>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</si>
  <si>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</si>
  <si>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</si>
  <si>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</si>
  <si>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</si>
  <si>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</si>
  <si>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</si>
  <si>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</si>
  <si>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</si>
  <si>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</si>
  <si>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</si>
  <si>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</si>
  <si>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</si>
  <si>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</si>
  <si>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</si>
  <si>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</si>
  <si>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</si>
  <si>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</si>
  <si>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</si>
  <si>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</si>
  <si>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</si>
  <si>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</si>
  <si>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</si>
  <si>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</si>
  <si>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</si>
  <si>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</si>
  <si>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</si>
  <si>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</si>
  <si>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</si>
  <si>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</si>
  <si>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</si>
  <si>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</si>
  <si>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</si>
  <si>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</si>
  <si>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</si>
  <si>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</si>
  <si>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</si>
  <si>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</si>
  <si>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</si>
  <si>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</si>
  <si>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</si>
  <si>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</si>
  <si>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</si>
  <si>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</si>
  <si>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</si>
  <si>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</si>
  <si>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</si>
  <si>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</si>
  <si>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</si>
  <si>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</si>
  <si>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</si>
  <si>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</si>
  <si>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</si>
  <si>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</si>
  <si>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</si>
  <si>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</si>
  <si>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</si>
  <si>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</si>
  <si>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</si>
  <si>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</si>
  <si>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</si>
  <si>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</si>
  <si>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</si>
  <si>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</si>
  <si>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</si>
  <si>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</si>
  <si>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</si>
  <si>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</si>
  <si>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</si>
  <si>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</si>
  <si>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</si>
  <si>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</si>
  <si>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</si>
  <si>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</si>
  <si>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</si>
  <si>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</si>
  <si>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</si>
  <si>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</si>
  <si>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</si>
  <si>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</si>
  <si>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</si>
  <si>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</si>
  <si>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</si>
  <si>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</si>
  <si>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</si>
  <si>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</si>
  <si>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</si>
  <si>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</si>
  <si>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</si>
  <si>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</si>
  <si>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</si>
  <si>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</si>
  <si>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</si>
  <si>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</si>
  <si>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</si>
  <si>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</si>
  <si>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</si>
  <si>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</si>
  <si>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</si>
  <si>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</si>
  <si>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</si>
  <si>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</si>
  <si>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</si>
  <si>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</si>
  <si>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</si>
  <si>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</si>
  <si>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</si>
  <si>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</si>
  <si>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</si>
  <si>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</si>
  <si>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</si>
  <si>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</si>
  <si>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</si>
  <si>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</si>
  <si>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</si>
  <si>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</si>
  <si>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</si>
  <si>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</si>
  <si>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</si>
  <si>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</si>
  <si>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</si>
  <si>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</si>
  <si>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</si>
  <si>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</si>
  <si>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</si>
  <si>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</si>
  <si>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</si>
  <si>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</si>
  <si>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</si>
  <si>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</si>
  <si>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</si>
  <si>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</si>
  <si>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</si>
  <si>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</si>
  <si>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</si>
  <si>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</si>
  <si>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</si>
  <si>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</si>
  <si>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</si>
  <si>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</si>
  <si>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</si>
  <si>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</si>
  <si>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</si>
  <si>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</si>
  <si>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</si>
  <si>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</si>
  <si>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</si>
  <si>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</si>
  <si>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</si>
  <si>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</si>
  <si>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</si>
  <si>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</si>
  <si>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</si>
  <si>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</si>
  <si>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</si>
  <si>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</si>
  <si>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</si>
  <si>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</si>
  <si>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</si>
  <si>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</si>
  <si>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</si>
  <si>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</si>
  <si>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</si>
  <si>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</si>
  <si>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</si>
  <si>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</si>
  <si>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</si>
  <si>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</si>
  <si>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</si>
  <si>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</si>
  <si>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</si>
  <si>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</si>
  <si>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</si>
  <si>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</si>
  <si>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</si>
  <si>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</si>
  <si>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</si>
  <si>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</si>
  <si>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</si>
  <si>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</si>
  <si>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</si>
  <si>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</si>
  <si>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</si>
  <si>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</si>
  <si>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</si>
  <si>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</si>
  <si>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</si>
  <si>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</si>
  <si>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</si>
  <si>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</si>
  <si>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</si>
  <si>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</si>
  <si>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</si>
  <si>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</si>
  <si>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</si>
  <si>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</si>
  <si>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</si>
  <si>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</si>
  <si>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</si>
  <si>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</si>
  <si>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</si>
  <si>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</si>
  <si>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</si>
  <si>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</si>
  <si>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</si>
  <si>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</si>
  <si>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</si>
  <si>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</si>
  <si>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</si>
  <si>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</si>
  <si>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</si>
  <si>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</si>
  <si>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</si>
  <si>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</si>
  <si>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</si>
  <si>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</si>
  <si>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</si>
  <si>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</si>
  <si>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</si>
  <si>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</si>
  <si>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</si>
  <si>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</si>
  <si>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</si>
  <si>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</si>
  <si>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</si>
  <si>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</si>
  <si>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</si>
  <si>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</si>
  <si>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</si>
  <si>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</si>
  <si>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</si>
  <si>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</si>
  <si>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</si>
  <si>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</si>
  <si>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</si>
  <si>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</si>
  <si>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</si>
  <si>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</si>
  <si>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</si>
  <si>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</si>
  <si>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</si>
  <si>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</si>
  <si>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</si>
  <si>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</si>
  <si>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</si>
  <si>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</si>
  <si>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</si>
  <si>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</si>
  <si>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</si>
  <si>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</si>
  <si>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</si>
  <si>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</si>
  <si>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</si>
  <si>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</si>
  <si>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</si>
  <si>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</si>
  <si>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</si>
  <si>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</si>
  <si>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</si>
  <si>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</si>
  <si>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</si>
  <si>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</si>
  <si>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</si>
  <si>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</si>
  <si>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</si>
  <si>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</si>
  <si>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</si>
  <si>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</si>
  <si>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</si>
  <si>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</si>
  <si>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</si>
  <si>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</si>
  <si>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</si>
  <si>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</si>
  <si>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</si>
  <si>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</si>
  <si>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</si>
  <si>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</si>
  <si>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</si>
  <si>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</si>
  <si>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</si>
  <si>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</si>
  <si>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</si>
  <si>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</si>
  <si>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</si>
  <si>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</si>
  <si>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</si>
  <si>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</si>
  <si>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</si>
  <si>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</si>
  <si>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</si>
  <si>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</si>
  <si>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</si>
  <si>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</si>
  <si>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</si>
  <si>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</si>
  <si>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</si>
  <si>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</si>
  <si>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</si>
  <si>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</si>
  <si>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</si>
  <si>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</si>
  <si>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</si>
  <si>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</si>
  <si>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</si>
  <si>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</si>
  <si>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</si>
  <si>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</si>
  <si>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</si>
  <si>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</si>
  <si>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</si>
  <si>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</si>
  <si>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</si>
  <si>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</si>
  <si>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</si>
  <si>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</si>
  <si>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</si>
  <si>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</si>
  <si>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</si>
  <si>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</si>
  <si>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</si>
  <si>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</si>
  <si>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</si>
  <si>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</si>
  <si>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</si>
  <si>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</si>
  <si>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</si>
  <si>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</si>
  <si>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</si>
  <si>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</si>
  <si>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</si>
  <si>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</si>
  <si>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</si>
  <si>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</si>
  <si>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</si>
  <si>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</si>
  <si>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</si>
  <si>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</si>
  <si>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</si>
  <si>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</si>
  <si>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</si>
  <si>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</si>
  <si>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</si>
  <si>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</si>
  <si>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</si>
  <si>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</si>
  <si>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</si>
  <si>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</si>
  <si>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</si>
  <si>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</si>
  <si>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</si>
  <si>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</si>
  <si>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</si>
  <si>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</si>
  <si>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</si>
  <si>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</si>
  <si>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</si>
  <si>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</si>
  <si>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</si>
  <si>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</si>
  <si>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</si>
  <si>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</si>
  <si>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</si>
  <si>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</si>
  <si>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</si>
  <si>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</si>
  <si>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</si>
  <si>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</si>
  <si>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</si>
  <si>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</si>
  <si>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</si>
  <si>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</si>
  <si>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</si>
  <si>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</si>
  <si>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</si>
  <si>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</si>
  <si>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</si>
  <si>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</si>
  <si>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</si>
  <si>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</si>
  <si>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</si>
  <si>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</si>
  <si>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</si>
  <si>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</si>
  <si>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</si>
  <si>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</si>
  <si>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</si>
  <si>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</si>
  <si>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</si>
  <si>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</si>
  <si>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</si>
  <si>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</si>
  <si>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</si>
  <si>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</si>
  <si>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</si>
  <si>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</si>
  <si>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</si>
  <si>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</si>
  <si>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</si>
  <si>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</si>
  <si>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</si>
  <si>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</si>
  <si>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</si>
  <si>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</si>
  <si>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</si>
  <si>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</si>
  <si>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</si>
  <si>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</si>
  <si>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</si>
  <si>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</si>
  <si>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</si>
  <si>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</si>
  <si>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</si>
  <si>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</si>
  <si>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</si>
  <si>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</si>
  <si>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</si>
  <si>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</si>
  <si>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</si>
  <si>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</si>
  <si>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</si>
  <si>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</si>
  <si>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</si>
  <si>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</si>
  <si>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</si>
  <si>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</si>
  <si>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</si>
  <si>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</si>
  <si>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</si>
  <si>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</si>
  <si>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</si>
  <si>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</si>
  <si>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</si>
  <si>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</si>
  <si>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</si>
  <si>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</si>
  <si>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</si>
  <si>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</si>
  <si>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</si>
  <si>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</si>
  <si>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</si>
  <si>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</si>
  <si>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</si>
  <si>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</si>
  <si>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</si>
  <si>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</si>
  <si>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</si>
  <si>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</si>
  <si>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</si>
  <si>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</si>
  <si>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</si>
  <si>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</si>
  <si>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</si>
  <si>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</si>
  <si>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</si>
  <si>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</si>
  <si>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</si>
  <si>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</si>
  <si>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</si>
  <si>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</si>
  <si>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</si>
  <si>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</si>
  <si>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</si>
  <si>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</si>
  <si>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</si>
  <si>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</si>
  <si>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</si>
  <si>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</si>
  <si>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</si>
  <si>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</si>
  <si>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</si>
  <si>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</si>
  <si>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</si>
  <si>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</si>
  <si>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</si>
  <si>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</si>
  <si>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</si>
  <si>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</si>
  <si>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</si>
  <si>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</si>
  <si>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</si>
  <si>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</si>
  <si>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</si>
  <si>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</si>
  <si>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</si>
  <si>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</si>
  <si>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</si>
  <si>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</si>
  <si>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</si>
  <si>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</si>
  <si>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</si>
  <si>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</si>
  <si>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</si>
  <si>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</si>
  <si>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</si>
  <si>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</si>
  <si>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</si>
  <si>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</si>
  <si>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</si>
  <si>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</si>
  <si>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</si>
  <si>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</si>
  <si>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</si>
  <si>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</si>
  <si>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</si>
  <si>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</si>
  <si>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</si>
  <si>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</si>
  <si>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</si>
  <si>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</si>
  <si>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</si>
  <si>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</si>
  <si>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</si>
  <si>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</si>
  <si>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</si>
  <si>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</si>
  <si>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</si>
  <si>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</si>
  <si>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</si>
  <si>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</si>
  <si>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</si>
  <si>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</si>
  <si>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</si>
  <si>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</si>
  <si>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</si>
  <si>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</si>
  <si>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</si>
  <si>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</si>
  <si>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</si>
  <si>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</si>
  <si>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</si>
  <si>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</si>
  <si>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</si>
  <si>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</si>
  <si>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</si>
  <si>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</si>
  <si>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</si>
  <si>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</si>
  <si>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</si>
  <si>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</si>
  <si>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</si>
  <si>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</si>
  <si>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</si>
  <si>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</si>
  <si>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</si>
  <si>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</si>
  <si>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</si>
  <si>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</si>
  <si>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</si>
  <si>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</si>
  <si>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</si>
  <si>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</si>
  <si>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</si>
  <si>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</si>
  <si>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</si>
  <si>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</si>
  <si>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</si>
  <si>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</si>
  <si>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</si>
  <si>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</si>
  <si>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</si>
  <si>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</si>
  <si>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</si>
  <si>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</si>
  <si>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</si>
  <si>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</si>
  <si>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</si>
  <si>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</si>
  <si>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</si>
  <si>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</si>
  <si>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</si>
  <si>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</si>
  <si>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</si>
  <si>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</si>
  <si>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</si>
  <si>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</si>
  <si>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</si>
  <si>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</si>
  <si>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</si>
  <si>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</si>
  <si>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</si>
  <si>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</si>
  <si>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</si>
  <si>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</si>
  <si>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</si>
  <si>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</si>
  <si>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</si>
  <si>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</si>
  <si>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</si>
  <si>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</si>
  <si>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</si>
  <si>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</si>
  <si>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</si>
  <si>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</si>
  <si>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</si>
  <si>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</si>
  <si>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</si>
  <si>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</si>
  <si>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</si>
  <si>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</si>
  <si>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</si>
  <si>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</si>
  <si>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</si>
  <si>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</si>
  <si>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</si>
  <si>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</si>
  <si>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</si>
  <si>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</si>
  <si>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</si>
  <si>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</si>
  <si>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</si>
  <si>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</si>
  <si>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</si>
  <si>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</si>
  <si>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</si>
  <si>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</si>
  <si>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</si>
  <si>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</si>
  <si>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</si>
  <si>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</si>
  <si>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</si>
  <si>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</si>
  <si>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</si>
  <si>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</si>
  <si>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</si>
  <si>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</si>
  <si>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</si>
  <si>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</si>
  <si>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</si>
  <si>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</si>
  <si>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</si>
  <si>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</si>
  <si>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</si>
  <si>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</si>
  <si>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</si>
  <si>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</si>
  <si>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</si>
  <si>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</si>
  <si>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</si>
  <si>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</si>
  <si>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</si>
  <si>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</si>
  <si>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</si>
  <si>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</si>
  <si>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</si>
  <si>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</si>
  <si>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</si>
  <si>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</si>
  <si>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</si>
  <si>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</si>
  <si>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</si>
  <si>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</si>
  <si>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</si>
  <si>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</si>
  <si>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</si>
  <si>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</si>
  <si>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</si>
  <si>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</si>
  <si>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</si>
  <si>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</si>
  <si>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</si>
  <si>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</si>
  <si>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</si>
  <si>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</si>
  <si>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</si>
  <si>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</si>
  <si>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</si>
  <si>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</si>
  <si>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</si>
  <si>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</si>
  <si>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</si>
  <si>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</si>
  <si>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</si>
  <si>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</si>
  <si>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</si>
  <si>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</si>
  <si>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</si>
  <si>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</si>
  <si>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</si>
  <si>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</si>
  <si>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</si>
  <si>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</si>
  <si>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</si>
  <si>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</si>
  <si>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</si>
  <si>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</si>
  <si>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</si>
  <si>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</si>
  <si>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</si>
  <si>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</si>
  <si>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</si>
  <si>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</si>
  <si>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</si>
  <si>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</si>
  <si>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</si>
  <si>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</si>
  <si>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</si>
  <si>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</si>
  <si>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</si>
  <si>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</si>
  <si>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</si>
  <si>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</si>
  <si>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</si>
  <si>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</si>
  <si>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</si>
  <si>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</si>
  <si>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</si>
  <si>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</si>
  <si>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</si>
  <si>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</si>
  <si>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</si>
  <si>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</si>
  <si>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</si>
  <si>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</si>
  <si>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</si>
  <si>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</si>
  <si>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</si>
  <si>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</si>
  <si>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</si>
  <si>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</si>
  <si>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</si>
  <si>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</si>
  <si>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</si>
  <si>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</si>
  <si>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</si>
  <si>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</si>
  <si>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</si>
  <si>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</si>
  <si>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</si>
  <si>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</si>
  <si>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</si>
  <si>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</si>
  <si>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</si>
  <si>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</si>
  <si>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</si>
  <si>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</si>
  <si>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</si>
  <si>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</si>
  <si>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</si>
  <si>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</si>
  <si>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</si>
  <si>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</si>
  <si>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</si>
  <si>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</si>
  <si>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</si>
  <si>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</si>
  <si>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</si>
  <si>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</si>
  <si>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</si>
  <si>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</si>
  <si>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</si>
  <si>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</si>
  <si>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</si>
  <si>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</si>
  <si>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</si>
  <si>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</si>
  <si>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</si>
  <si>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</si>
  <si>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</si>
  <si>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</si>
  <si>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</si>
  <si>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</si>
  <si>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</si>
  <si>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</si>
  <si>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</si>
  <si>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</si>
  <si>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</si>
  <si>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</si>
  <si>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</si>
  <si>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</si>
  <si>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</si>
  <si>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</si>
  <si>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</si>
  <si>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</si>
  <si>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</si>
  <si>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</si>
  <si>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</si>
  <si>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</si>
  <si>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</si>
  <si>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</si>
  <si>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</si>
  <si>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</si>
  <si>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</si>
  <si>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</si>
  <si>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</si>
  <si>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</si>
  <si>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</si>
  <si>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</si>
  <si>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</si>
  <si>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</si>
  <si>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</si>
  <si>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</si>
  <si>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</si>
  <si>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</si>
  <si>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</si>
  <si>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</si>
  <si>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</si>
  <si>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</si>
  <si>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</si>
  <si>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</si>
  <si>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</si>
  <si>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</si>
  <si>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</si>
  <si>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</si>
  <si>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</si>
  <si>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</si>
  <si>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</si>
  <si>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</si>
  <si>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</si>
  <si>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</si>
  <si>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</si>
  <si>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</si>
  <si>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</si>
  <si>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</si>
  <si>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</si>
  <si>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</si>
  <si>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</si>
  <si>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</si>
  <si>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</si>
  <si>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</si>
  <si>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</si>
  <si>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</si>
  <si>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</si>
  <si>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</si>
  <si>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</si>
  <si>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</si>
  <si>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</si>
  <si>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</si>
  <si>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</si>
  <si>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</si>
  <si>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</si>
  <si>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</si>
  <si>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</si>
  <si>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</si>
  <si>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</si>
  <si>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</si>
  <si>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</si>
  <si>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</si>
  <si>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</si>
  <si>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</si>
  <si>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</si>
  <si>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</si>
  <si>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</si>
  <si>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</si>
  <si>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</si>
  <si>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</si>
  <si>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</si>
  <si>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</si>
  <si>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</si>
  <si>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</si>
  <si>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</si>
  <si>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</si>
  <si>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</si>
  <si>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</si>
  <si>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</si>
  <si>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</si>
  <si>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</si>
  <si>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</si>
  <si>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</si>
  <si>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</si>
  <si>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</si>
  <si>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</si>
  <si>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</si>
  <si>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</si>
  <si>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</si>
  <si>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</si>
  <si>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</si>
  <si>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</si>
  <si>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</si>
  <si>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</si>
  <si>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</si>
  <si>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</si>
  <si>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</si>
  <si>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</si>
  <si>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</si>
  <si>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</si>
  <si>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</si>
  <si>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</si>
  <si>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</si>
  <si>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</si>
  <si>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</si>
  <si>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</si>
  <si>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</si>
  <si>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</si>
  <si>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</si>
  <si>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</si>
  <si>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</si>
  <si>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</si>
  <si>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</si>
  <si>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</si>
  <si>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</si>
  <si>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</si>
  <si>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</si>
  <si>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</si>
  <si>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</si>
  <si>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</si>
  <si>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</si>
  <si>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</si>
  <si>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</si>
  <si>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</si>
  <si>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</si>
  <si>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</si>
  <si>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</si>
  <si>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</si>
  <si>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</si>
  <si>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</si>
  <si>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</si>
  <si>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</si>
  <si>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</si>
  <si>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</si>
  <si>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</si>
  <si>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</si>
  <si>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</si>
  <si>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</si>
  <si>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</si>
  <si>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</si>
  <si>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</si>
  <si>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</si>
  <si>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</si>
  <si>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</si>
  <si>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</si>
  <si>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</si>
  <si>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</si>
  <si>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</si>
  <si>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</si>
  <si>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</si>
  <si>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</si>
  <si>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</si>
  <si>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</si>
  <si>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</si>
  <si>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</si>
  <si>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</si>
  <si>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</si>
  <si>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</si>
  <si>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</si>
  <si>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</si>
  <si>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</si>
  <si>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</si>
  <si>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</si>
  <si>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</si>
  <si>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</si>
  <si>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</si>
  <si>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</si>
  <si>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</si>
  <si>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</si>
  <si>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</si>
  <si>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</si>
  <si>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</si>
  <si>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</si>
  <si>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</si>
  <si>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</si>
  <si>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</si>
  <si>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</si>
  <si>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</si>
  <si>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</si>
  <si>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</si>
  <si>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</si>
  <si>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</si>
  <si>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</si>
  <si>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</si>
  <si>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</si>
  <si>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</si>
  <si>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</si>
  <si>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</si>
  <si>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</si>
  <si>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</si>
  <si>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</si>
  <si>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</si>
  <si>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</si>
  <si>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</si>
  <si>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</si>
  <si>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</si>
  <si>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</si>
  <si>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</si>
  <si>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</si>
  <si>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</si>
  <si>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</si>
  <si>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</si>
  <si>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</si>
  <si>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</si>
  <si>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</si>
  <si>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</si>
  <si>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</si>
  <si>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</si>
  <si>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</si>
  <si>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</si>
  <si>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</si>
  <si>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</si>
  <si>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</si>
  <si>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</si>
  <si>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</si>
  <si>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</si>
  <si>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</si>
  <si>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</si>
  <si>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</si>
  <si>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</si>
  <si>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</si>
  <si>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</si>
  <si>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</si>
  <si>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</si>
  <si>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</si>
  <si>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</si>
  <si>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</si>
  <si>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</si>
  <si>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</si>
  <si>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</si>
  <si>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</si>
  <si>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</si>
  <si>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</si>
  <si>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</si>
  <si>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</si>
  <si>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</si>
  <si>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</si>
  <si>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</si>
  <si>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</si>
  <si>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</si>
  <si>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</si>
  <si>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</si>
  <si>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</si>
  <si>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</si>
  <si>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</si>
  <si>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</si>
  <si>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</si>
  <si>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</si>
  <si>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</si>
  <si>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</si>
  <si>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</si>
  <si>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</si>
  <si>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</si>
  <si>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</si>
  <si>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</si>
  <si>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</si>
  <si>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</si>
  <si>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</si>
  <si>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</si>
  <si>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</si>
  <si>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</si>
  <si>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</si>
  <si>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</si>
  <si>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</si>
  <si>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</si>
  <si>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</si>
  <si>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</si>
  <si>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</si>
  <si>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</si>
  <si>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</si>
  <si>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</si>
  <si>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</si>
  <si>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</si>
  <si>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</si>
  <si>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</si>
  <si>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</si>
  <si>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</si>
  <si>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</si>
  <si>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</si>
  <si>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</si>
  <si>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</si>
  <si>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</si>
  <si>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</si>
  <si>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</si>
  <si>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</si>
  <si>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</si>
  <si>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</si>
  <si>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</si>
  <si>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</si>
  <si>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</si>
  <si>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</si>
  <si>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</si>
  <si>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</si>
  <si>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</si>
  <si>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</si>
  <si>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</si>
  <si>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</si>
  <si>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</si>
  <si>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</si>
  <si>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</si>
  <si>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</si>
  <si>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</si>
  <si>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</si>
  <si>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</si>
  <si>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</si>
  <si>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</si>
  <si>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</si>
  <si>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</si>
  <si>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</si>
  <si>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</si>
  <si>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</si>
  <si>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</si>
  <si>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</si>
  <si>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</si>
  <si>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</si>
  <si>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</si>
  <si>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</si>
  <si>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</si>
  <si>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</si>
  <si>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</si>
  <si>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</si>
  <si>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</si>
  <si>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</si>
  <si>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</si>
  <si>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</si>
  <si>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</si>
  <si>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</si>
  <si>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</si>
  <si>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</si>
  <si>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</si>
  <si>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</si>
  <si>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</si>
  <si>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</si>
  <si>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</si>
  <si>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</si>
  <si>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</si>
  <si>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</si>
  <si>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</si>
  <si>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</si>
  <si>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</si>
  <si>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</si>
  <si>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</si>
  <si>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</si>
  <si>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</si>
  <si>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</si>
  <si>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</si>
  <si>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</si>
  <si>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</si>
  <si>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</si>
  <si>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</si>
  <si>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</si>
  <si>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</si>
  <si>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</si>
  <si>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</si>
  <si>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</si>
  <si>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</si>
  <si>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</si>
  <si>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</si>
  <si>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</si>
  <si>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</si>
  <si>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</si>
  <si>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</si>
  <si>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</si>
  <si>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</si>
  <si>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</si>
  <si>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</si>
  <si>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</si>
  <si>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</si>
  <si>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</si>
  <si>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</si>
  <si>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</si>
  <si>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</si>
  <si>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</si>
  <si>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</si>
  <si>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</si>
  <si>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</si>
  <si>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</si>
  <si>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</si>
  <si>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</si>
  <si>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</si>
  <si>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</si>
  <si>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</si>
  <si>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</si>
  <si>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</si>
  <si>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</si>
  <si>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</si>
  <si>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</si>
  <si>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</si>
  <si>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</si>
  <si>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</si>
  <si>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</si>
  <si>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</si>
  <si>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</si>
  <si>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</si>
  <si>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</si>
  <si>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</si>
  <si>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</si>
  <si>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</si>
  <si>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</si>
  <si>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</si>
  <si>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</si>
  <si>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</si>
  <si>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</si>
  <si>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</si>
  <si>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</si>
  <si>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</si>
  <si>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</si>
  <si>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</si>
  <si>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</si>
  <si>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</si>
  <si>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</si>
  <si>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</si>
  <si>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</si>
  <si>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</si>
  <si>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</si>
  <si>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</si>
  <si>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</si>
  <si>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</si>
  <si>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</si>
  <si>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</si>
  <si>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</si>
  <si>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</si>
  <si>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</si>
  <si>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</si>
  <si>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</si>
  <si>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</si>
  <si>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</si>
  <si>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</si>
  <si>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</si>
  <si>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</si>
  <si>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</si>
  <si>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</si>
  <si>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</si>
  <si>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</si>
  <si>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</si>
  <si>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</si>
  <si>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</si>
  <si>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</si>
  <si>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</si>
  <si>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</si>
  <si>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</si>
  <si>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</si>
  <si>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</si>
  <si>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</si>
  <si>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</si>
  <si>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</si>
  <si>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</si>
  <si>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</si>
  <si>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</si>
  <si>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</si>
  <si>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</si>
  <si>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</si>
  <si>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</si>
  <si>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</si>
  <si>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</si>
  <si>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</si>
  <si>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</si>
  <si>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</si>
  <si>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</si>
  <si>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</si>
  <si>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</si>
  <si>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</si>
  <si>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</si>
  <si>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</si>
  <si>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</si>
  <si>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</si>
  <si>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</si>
  <si>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</si>
  <si>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</si>
  <si>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</si>
  <si>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</si>
  <si>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</si>
  <si>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</si>
  <si>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</si>
  <si>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</si>
  <si>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</si>
  <si>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</si>
  <si>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</si>
  <si>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</si>
  <si>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</si>
  <si>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</si>
  <si>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</si>
  <si>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</si>
  <si>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</si>
  <si>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</si>
  <si>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</si>
  <si>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</si>
  <si>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</si>
  <si>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</si>
  <si>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</si>
  <si>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</si>
  <si>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</si>
  <si>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</si>
  <si>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</si>
  <si>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</si>
  <si>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</si>
  <si>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</si>
  <si>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</si>
  <si>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</si>
  <si>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</si>
  <si>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</si>
  <si>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</si>
  <si>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</si>
  <si>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</si>
  <si>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</si>
  <si>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</si>
  <si>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</si>
  <si>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</si>
  <si>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</si>
  <si>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</si>
  <si>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</si>
  <si>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</si>
  <si>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</si>
  <si>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</si>
  <si>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</si>
  <si>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</si>
  <si>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</si>
  <si>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</si>
  <si>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</si>
  <si>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</si>
  <si>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</si>
  <si>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</si>
  <si>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</si>
  <si>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</si>
  <si>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</si>
  <si>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</si>
  <si>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</si>
  <si>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</si>
  <si>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</si>
  <si>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</si>
  <si>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</si>
  <si>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</si>
  <si>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</si>
  <si>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</si>
  <si>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</si>
  <si>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</si>
  <si>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</si>
  <si>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</si>
  <si>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</si>
  <si>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</si>
  <si>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</si>
  <si>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</si>
  <si>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</si>
  <si>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</si>
  <si>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</si>
  <si>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</si>
  <si>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</si>
  <si>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</si>
  <si>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</si>
  <si>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</si>
  <si>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</si>
  <si>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</si>
  <si>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</si>
  <si>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</si>
  <si>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</si>
  <si>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</si>
  <si>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</si>
  <si>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</si>
  <si>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</si>
  <si>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</si>
  <si>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</si>
  <si>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</si>
  <si>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</si>
  <si>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</si>
  <si>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</si>
  <si>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</si>
  <si>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</si>
  <si>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</si>
  <si>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</si>
  <si>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</si>
  <si>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</si>
  <si>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</si>
  <si>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</si>
  <si>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</si>
  <si>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</si>
  <si>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</si>
  <si>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</si>
  <si>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</si>
  <si>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</si>
  <si>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</si>
  <si>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</si>
  <si>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</si>
  <si>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</si>
  <si>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</si>
  <si>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</si>
  <si>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</si>
  <si>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</si>
  <si>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</si>
  <si>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</si>
  <si>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</si>
  <si>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</si>
  <si>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</si>
  <si>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</si>
  <si>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</si>
  <si>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</si>
  <si>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</si>
  <si>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</si>
  <si>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</si>
  <si>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</si>
  <si>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</si>
  <si>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</si>
  <si>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</si>
  <si>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</si>
  <si>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</si>
  <si>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</si>
  <si>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</si>
  <si>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</si>
  <si>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</si>
  <si>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</si>
  <si>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</si>
  <si>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</si>
  <si>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</si>
  <si>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</si>
  <si>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</si>
  <si>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</si>
  <si>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</si>
  <si>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</si>
  <si>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</si>
  <si>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</si>
  <si>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</si>
  <si>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</si>
  <si>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</si>
  <si>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</si>
  <si>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</si>
  <si>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</si>
  <si>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</si>
  <si>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</si>
  <si>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</si>
  <si>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</si>
  <si>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</si>
  <si>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</si>
  <si>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</si>
  <si>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</si>
  <si>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</si>
  <si>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</si>
  <si>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</si>
  <si>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</si>
  <si>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</si>
  <si>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</si>
  <si>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</si>
  <si>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</si>
  <si>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</si>
  <si>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</si>
  <si>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</si>
  <si>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</si>
  <si>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</si>
  <si>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</si>
  <si>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</si>
  <si>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</si>
  <si>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</si>
  <si>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</si>
  <si>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</si>
  <si>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</si>
  <si>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</si>
  <si>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</si>
  <si>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</si>
  <si>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</si>
  <si>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</si>
  <si>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</si>
  <si>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</si>
  <si>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</si>
  <si>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</si>
  <si>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</si>
  <si>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</si>
  <si>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</si>
  <si>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</si>
  <si>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</si>
  <si>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</si>
  <si>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</si>
  <si>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</si>
  <si>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</si>
  <si>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</si>
  <si>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</si>
  <si>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</si>
  <si>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</si>
  <si>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</si>
  <si>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</si>
  <si>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</si>
  <si>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</si>
  <si>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</si>
  <si>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</si>
  <si>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</si>
  <si>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</si>
  <si>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</si>
  <si>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</si>
  <si>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</si>
  <si>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</si>
  <si>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</si>
  <si>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</si>
  <si>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</si>
  <si>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</si>
  <si>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</si>
  <si>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</si>
  <si>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</si>
  <si>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</si>
  <si>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</si>
  <si>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</si>
  <si>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</si>
  <si>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</si>
  <si>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</si>
  <si>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</si>
  <si>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</si>
  <si>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</si>
  <si>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</si>
  <si>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</si>
  <si>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</si>
  <si>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</si>
  <si>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</si>
  <si>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</si>
  <si>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</si>
  <si>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</si>
  <si>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</si>
  <si>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</si>
  <si>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</si>
  <si>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</si>
  <si>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</si>
  <si>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</si>
  <si>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</si>
  <si>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</si>
  <si>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</si>
  <si>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</si>
  <si>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</si>
  <si>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</si>
  <si>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</si>
  <si>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</si>
  <si>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</si>
  <si>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</si>
  <si>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</si>
  <si>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</si>
  <si>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</si>
  <si>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</si>
  <si>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</si>
  <si>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</si>
  <si>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</si>
  <si>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</si>
  <si>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</si>
  <si>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</si>
  <si>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</si>
  <si>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</si>
  <si>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</si>
  <si>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</si>
  <si>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</si>
  <si>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</si>
  <si>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</si>
  <si>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</si>
  <si>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</si>
  <si>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</si>
  <si>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</si>
  <si>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</si>
  <si>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</si>
  <si>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</si>
  <si>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</si>
  <si>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</si>
  <si>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</si>
  <si>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</si>
  <si>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</si>
  <si>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</si>
  <si>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</si>
  <si>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</si>
  <si>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</si>
  <si>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</si>
  <si>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</si>
  <si>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</si>
  <si>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</si>
  <si>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</si>
  <si>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</si>
  <si>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</si>
  <si>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</si>
  <si>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</si>
  <si>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</si>
  <si>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</si>
  <si>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</si>
  <si>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</si>
  <si>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</si>
  <si>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</si>
  <si>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</si>
  <si>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</si>
  <si>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</si>
  <si>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</si>
  <si>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</si>
  <si>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</si>
  <si>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</si>
  <si>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</si>
  <si>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</si>
  <si>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</si>
  <si>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</si>
  <si>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</si>
  <si>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</si>
  <si>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</si>
  <si>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</si>
  <si>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</si>
  <si>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</si>
  <si>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</si>
  <si>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</si>
  <si>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</si>
  <si>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</si>
  <si>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</si>
  <si>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</si>
  <si>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</si>
  <si>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</si>
  <si>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</si>
  <si>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</si>
  <si>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</si>
  <si>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</si>
  <si>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</si>
  <si>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</si>
  <si>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</si>
  <si>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</si>
  <si>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</si>
  <si>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</si>
  <si>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</si>
  <si>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</si>
  <si>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</si>
  <si>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</si>
  <si>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</si>
  <si>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</si>
  <si>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</si>
  <si>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</si>
  <si>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</si>
  <si>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</si>
  <si>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</si>
  <si>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</si>
  <si>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</si>
  <si>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</si>
  <si>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</si>
  <si>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</si>
  <si>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</si>
  <si>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</si>
  <si>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</si>
  <si>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</si>
  <si>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</si>
  <si>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</si>
  <si>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</si>
  <si>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</si>
  <si>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</si>
  <si>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</si>
  <si>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</si>
  <si>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</si>
  <si>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</si>
  <si>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</si>
  <si>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</si>
  <si>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</si>
  <si>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</si>
  <si>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</si>
  <si>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</si>
  <si>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</si>
  <si>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</si>
  <si>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</si>
  <si>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</si>
  <si>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</si>
  <si>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</si>
  <si>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</si>
  <si>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</si>
  <si>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</si>
  <si>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</si>
  <si>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</si>
  <si>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</si>
  <si>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</si>
  <si>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</si>
  <si>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</si>
  <si>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</si>
  <si>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</si>
  <si>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</si>
  <si>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</si>
  <si>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</si>
  <si>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</si>
  <si>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</si>
  <si>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</si>
  <si>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</si>
  <si>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</si>
  <si>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</si>
  <si>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</si>
  <si>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</si>
  <si>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</si>
  <si>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</si>
  <si>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</si>
  <si>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</si>
  <si>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</si>
  <si>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</si>
  <si>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</si>
  <si>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</si>
  <si>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</si>
  <si>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</si>
  <si>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</si>
  <si>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</si>
  <si>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</si>
  <si>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</si>
  <si>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</si>
  <si>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</si>
  <si>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</si>
  <si>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</si>
  <si>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</si>
  <si>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</si>
  <si>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</si>
  <si>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</si>
  <si>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</si>
  <si>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</si>
  <si>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</si>
  <si>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</si>
  <si>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</si>
  <si>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</si>
  <si>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</si>
  <si>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</si>
  <si>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</si>
  <si>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</si>
  <si>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</si>
  <si>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</si>
  <si>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</si>
  <si>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</si>
  <si>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</si>
  <si>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</si>
  <si>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</si>
  <si>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</si>
  <si>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</si>
  <si>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</si>
  <si>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</si>
  <si>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</si>
  <si>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</si>
  <si>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</si>
  <si>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</si>
  <si>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</si>
  <si>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</si>
  <si>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</si>
  <si>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</si>
  <si>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</si>
  <si>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</si>
  <si>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</si>
  <si>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</si>
  <si>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</si>
  <si>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</si>
  <si>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</si>
  <si>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</si>
  <si>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</si>
  <si>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</si>
  <si>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</si>
  <si>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</si>
  <si>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</si>
  <si>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</si>
  <si>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</si>
  <si>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</si>
  <si>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</si>
  <si>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</si>
  <si>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</si>
  <si>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</si>
  <si>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</si>
  <si>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</si>
  <si>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</si>
  <si>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</si>
  <si>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</si>
  <si>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</si>
  <si>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</si>
  <si>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</si>
  <si>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</si>
  <si>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</si>
  <si>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</si>
  <si>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</si>
  <si>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</si>
  <si>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</si>
  <si>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</si>
  <si>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</si>
  <si>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</si>
  <si>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</si>
  <si>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</si>
  <si>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</si>
  <si>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</si>
  <si>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</si>
  <si>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</si>
  <si>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</si>
  <si>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</si>
  <si>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</si>
  <si>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</si>
  <si>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</si>
  <si>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</si>
  <si>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</si>
  <si>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</si>
  <si>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</si>
  <si>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</si>
  <si>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</si>
  <si>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</si>
  <si>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</si>
  <si>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</si>
  <si>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</si>
  <si>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</si>
  <si>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</si>
  <si>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</si>
  <si>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</si>
  <si>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</si>
  <si>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</si>
  <si>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</si>
  <si>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</si>
  <si>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</si>
  <si>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</si>
  <si>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</si>
  <si>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</si>
  <si>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</si>
  <si>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</si>
  <si>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</si>
  <si>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</si>
  <si>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</si>
  <si>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</si>
  <si>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</si>
  <si>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</si>
  <si>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</si>
  <si>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</si>
  <si>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</si>
  <si>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</si>
  <si>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</si>
  <si>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</si>
  <si>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</si>
  <si>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</si>
  <si>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</si>
  <si>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</si>
  <si>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</si>
  <si>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</si>
  <si>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</si>
  <si>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</si>
  <si>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</si>
  <si>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</si>
  <si>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</si>
  <si>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</si>
  <si>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</si>
  <si>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</si>
  <si>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</si>
  <si>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</si>
  <si>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</si>
  <si>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</si>
  <si>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</si>
  <si>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</si>
  <si>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</si>
  <si>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</si>
  <si>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</si>
  <si>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</si>
  <si>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</si>
  <si>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</si>
  <si>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</si>
  <si>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</si>
  <si>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</si>
  <si>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</si>
  <si>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</si>
  <si>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</si>
  <si>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</si>
  <si>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</si>
  <si>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</si>
  <si>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</si>
  <si>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</si>
  <si>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</si>
  <si>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</si>
  <si>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</si>
  <si>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</si>
  <si>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</si>
  <si>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</si>
  <si>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</si>
  <si>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</si>
  <si>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</si>
  <si>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</si>
  <si>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</si>
  <si>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</si>
  <si>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</si>
  <si>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</si>
  <si>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</si>
  <si>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</si>
  <si>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</si>
  <si>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</si>
  <si>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</si>
  <si>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</si>
  <si>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</si>
  <si>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</si>
  <si>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</si>
  <si>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</si>
  <si>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</si>
  <si>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</si>
  <si>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</si>
  <si>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</si>
  <si>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</si>
  <si>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</si>
  <si>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</si>
  <si>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</si>
  <si>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</si>
  <si>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</si>
  <si>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</si>
  <si>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</si>
  <si>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</si>
  <si>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</si>
  <si>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</si>
  <si>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</si>
  <si>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</si>
  <si>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</si>
  <si>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</si>
  <si>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</si>
  <si>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</si>
  <si>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</si>
  <si>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</si>
  <si>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</si>
  <si>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</si>
  <si>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</si>
  <si>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</si>
  <si>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</si>
  <si>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</si>
  <si>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</si>
  <si>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</si>
  <si>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</si>
  <si>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</si>
  <si>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</si>
  <si>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</si>
  <si>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</si>
  <si>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</si>
  <si>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</si>
  <si>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</si>
  <si>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</si>
  <si>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</si>
  <si>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</si>
  <si>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</si>
  <si>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</si>
  <si>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</si>
  <si>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</si>
  <si>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</si>
  <si>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</si>
  <si>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</si>
  <si>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</si>
  <si>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</si>
  <si>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</si>
  <si>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</si>
  <si>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</si>
  <si>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</si>
  <si>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</si>
  <si>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</si>
  <si>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</si>
  <si>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</si>
  <si>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</si>
  <si>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</si>
  <si>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</si>
  <si>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</si>
  <si>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</si>
  <si>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</si>
  <si>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</si>
  <si>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</si>
  <si>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</si>
  <si>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</si>
  <si>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</si>
  <si>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</si>
  <si>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</si>
  <si>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</si>
  <si>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</si>
  <si>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</si>
  <si>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</si>
  <si>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</si>
  <si>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</si>
  <si>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</si>
  <si>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</si>
  <si>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</si>
  <si>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</si>
  <si>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</si>
  <si>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</si>
  <si>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</si>
  <si>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</si>
  <si>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</si>
  <si>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</si>
  <si>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</si>
  <si>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</si>
  <si>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</si>
  <si>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</si>
  <si>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</si>
  <si>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</si>
  <si>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</si>
  <si>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</si>
  <si>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</si>
  <si>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</si>
  <si>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</si>
  <si>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</si>
  <si>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</si>
  <si>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</si>
  <si>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</si>
  <si>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</si>
  <si>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</si>
  <si>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</si>
  <si>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</si>
  <si>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</si>
  <si>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</si>
  <si>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</si>
  <si>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</si>
  <si>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</si>
  <si>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</si>
  <si>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</si>
  <si>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</si>
  <si>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</si>
  <si>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</si>
  <si>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</si>
  <si>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</si>
  <si>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</si>
  <si>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</si>
  <si>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</si>
  <si>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</si>
  <si>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</si>
  <si>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</si>
  <si>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</si>
  <si>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</si>
  <si>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</si>
  <si>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</si>
  <si>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</si>
  <si>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</si>
  <si>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</si>
  <si>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</si>
  <si>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</si>
  <si>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</si>
  <si>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</si>
  <si>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</si>
  <si>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</si>
  <si>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</si>
  <si>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</si>
  <si>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</si>
  <si>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</si>
  <si>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</si>
  <si>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</si>
  <si>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</si>
  <si>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</si>
  <si>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</si>
  <si>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</si>
  <si>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</si>
  <si>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</si>
  <si>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</si>
  <si>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</si>
  <si>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</si>
  <si>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</si>
  <si>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</si>
  <si>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</si>
  <si>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</si>
  <si>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</si>
  <si>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</si>
  <si>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</si>
  <si>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</si>
  <si>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</si>
  <si>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</si>
  <si>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</si>
  <si>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</si>
  <si>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</si>
  <si>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</si>
  <si>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</si>
  <si>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</si>
  <si>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</si>
  <si>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</si>
  <si>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</si>
  <si>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</si>
  <si>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</si>
  <si>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</si>
  <si>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</si>
  <si>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</si>
  <si>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</si>
  <si>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</si>
  <si>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</si>
  <si>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</si>
  <si>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</si>
  <si>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</si>
  <si>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</si>
  <si>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</si>
  <si>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</si>
  <si>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</si>
  <si>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</si>
  <si>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</si>
  <si>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</si>
  <si>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</si>
  <si>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</si>
  <si>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</si>
  <si>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</si>
  <si>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</si>
  <si>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</si>
  <si>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</si>
  <si>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</si>
  <si>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</si>
  <si>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</si>
  <si>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</si>
  <si>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</si>
  <si>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</si>
  <si>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</si>
  <si>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</si>
  <si>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</si>
  <si>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</si>
  <si>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</si>
  <si>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</si>
  <si>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</si>
  <si>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</si>
  <si>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</si>
  <si>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</si>
  <si>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</si>
  <si>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</si>
  <si>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</si>
  <si>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</si>
  <si>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</si>
  <si>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</si>
  <si>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</si>
  <si>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</si>
  <si>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</si>
  <si>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</si>
  <si>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</si>
  <si>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</si>
  <si>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</si>
  <si>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</si>
  <si>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</si>
  <si>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</si>
  <si>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</si>
  <si>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</si>
  <si>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</si>
  <si>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</si>
  <si>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</si>
  <si>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</si>
  <si>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</si>
  <si>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</si>
  <si>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</si>
  <si>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</si>
  <si>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</si>
  <si>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</si>
  <si>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</si>
  <si>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</si>
  <si>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</si>
  <si>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</si>
  <si>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</si>
  <si>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</si>
  <si>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</si>
  <si>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</si>
  <si>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</si>
  <si>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</si>
  <si>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</si>
  <si>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</si>
  <si>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</si>
  <si>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</si>
  <si>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</si>
  <si>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</si>
  <si>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</si>
  <si>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</si>
  <si>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</si>
  <si>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</si>
  <si>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</si>
  <si>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</si>
  <si>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</si>
  <si>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</si>
  <si>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</si>
  <si>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</si>
  <si>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</si>
  <si>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</si>
  <si>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</si>
  <si>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</si>
  <si>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</si>
  <si>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</si>
  <si>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</si>
  <si>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</si>
  <si>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</si>
  <si>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</si>
  <si>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</si>
  <si>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</si>
  <si>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</si>
  <si>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</si>
  <si>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</si>
  <si>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</si>
  <si>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</si>
  <si>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</si>
  <si>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</si>
  <si>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</si>
  <si>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</si>
  <si>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</si>
  <si>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</si>
  <si>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</si>
  <si>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</si>
  <si>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</si>
  <si>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</si>
  <si>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</si>
  <si>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</si>
  <si>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</si>
  <si>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</si>
  <si>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</si>
  <si>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</si>
  <si>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</si>
  <si>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</si>
  <si>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</si>
  <si>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</si>
  <si>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</si>
  <si>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</si>
  <si>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</si>
  <si>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</si>
  <si>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</si>
  <si>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</si>
  <si>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</si>
  <si>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</si>
  <si>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</si>
  <si>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</si>
  <si>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</si>
  <si>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</si>
  <si>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</si>
  <si>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</si>
  <si>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</si>
  <si>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</si>
  <si>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</si>
  <si>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</si>
  <si>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</si>
  <si>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</si>
  <si>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</si>
  <si>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</si>
  <si>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</si>
  <si>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</si>
  <si>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</si>
  <si>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</si>
  <si>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</si>
  <si>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</si>
  <si>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</si>
  <si>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</si>
  <si>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</si>
  <si>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</si>
  <si>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</si>
  <si>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</si>
  <si>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</si>
  <si>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</si>
  <si>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</si>
  <si>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</si>
  <si>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</si>
  <si>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</si>
  <si>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</si>
  <si>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</si>
  <si>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</si>
  <si>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</si>
  <si>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</si>
  <si>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</si>
  <si>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</si>
  <si>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</si>
  <si>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</si>
  <si>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</si>
  <si>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</si>
  <si>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</si>
  <si>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</si>
  <si>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</si>
  <si>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</si>
  <si>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</si>
  <si>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</si>
  <si>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</si>
  <si>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</si>
  <si>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</si>
  <si>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</si>
  <si>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</si>
  <si>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</si>
  <si>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</si>
  <si>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</si>
  <si>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</si>
  <si>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</si>
  <si>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</si>
  <si>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</si>
  <si>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</si>
  <si>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</si>
  <si>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</si>
  <si>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</si>
  <si>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</si>
  <si>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</si>
  <si>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</si>
  <si>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</si>
  <si>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</si>
  <si>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</si>
  <si>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</si>
  <si>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</si>
  <si>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</si>
  <si>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</si>
  <si>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</si>
  <si>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</si>
  <si>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</si>
  <si>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</si>
  <si>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</si>
  <si>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</si>
  <si>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</si>
  <si>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</si>
  <si>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</si>
  <si>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</si>
  <si>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</si>
  <si>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</si>
  <si>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</si>
  <si>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</si>
  <si>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</si>
  <si>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</si>
  <si>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</si>
  <si>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</si>
  <si>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</si>
  <si>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</si>
  <si>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</si>
  <si>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</si>
  <si>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</si>
  <si>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</si>
  <si>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</si>
  <si>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</si>
  <si>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</si>
  <si>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</si>
  <si>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</si>
  <si>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</si>
  <si>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</si>
  <si>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</si>
  <si>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</si>
  <si>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</si>
  <si>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</si>
  <si>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</si>
  <si>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</si>
  <si>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</si>
  <si>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</si>
  <si>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</si>
  <si>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</si>
  <si>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</si>
  <si>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</si>
  <si>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</si>
  <si>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</si>
  <si>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</si>
  <si>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</si>
  <si>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</si>
  <si>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</si>
  <si>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</si>
  <si>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</si>
  <si>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</si>
  <si>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</si>
  <si>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</si>
  <si>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</si>
  <si>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</si>
  <si>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</si>
  <si>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</si>
  <si>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</si>
  <si>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</si>
  <si>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</si>
  <si>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</si>
  <si>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</si>
  <si>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</si>
  <si>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</si>
  <si>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</si>
  <si>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</si>
  <si>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</si>
  <si>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</si>
  <si>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</si>
  <si>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</si>
  <si>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</si>
  <si>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</si>
  <si>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</si>
  <si>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</si>
  <si>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</si>
  <si>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</si>
  <si>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</si>
  <si>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</si>
  <si>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</si>
  <si>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</si>
  <si>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</si>
  <si>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</si>
  <si>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</si>
  <si>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</si>
  <si>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</si>
  <si>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</si>
  <si>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</si>
  <si>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</si>
  <si>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</si>
  <si>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</si>
  <si>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</si>
  <si>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</si>
  <si>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</si>
  <si>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</si>
  <si>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</si>
  <si>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</si>
  <si>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</si>
  <si>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</si>
  <si>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</si>
  <si>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</si>
  <si>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</si>
  <si>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</si>
  <si>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</si>
  <si>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</si>
  <si>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</si>
  <si>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</si>
  <si>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</si>
  <si>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</si>
  <si>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</si>
  <si>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</si>
  <si>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</si>
  <si>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</si>
  <si>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</si>
  <si>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</si>
  <si>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</si>
  <si>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</si>
  <si>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</si>
  <si>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</si>
  <si>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</si>
  <si>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</si>
  <si>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</si>
  <si>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</si>
  <si>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</si>
  <si>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</si>
  <si>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</si>
  <si>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</si>
  <si>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</si>
  <si>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</si>
  <si>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</si>
  <si>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</si>
  <si>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</si>
  <si>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</si>
  <si>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</si>
  <si>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</si>
  <si>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</si>
  <si>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</si>
  <si>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</si>
  <si>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</si>
  <si>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</si>
  <si>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</si>
  <si>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</si>
  <si>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</si>
  <si>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</si>
  <si>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</si>
  <si>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</si>
  <si>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</si>
  <si>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</si>
  <si>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</si>
  <si>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</si>
  <si>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</si>
  <si>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</si>
  <si>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</si>
  <si>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</si>
  <si>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</si>
  <si>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</si>
  <si>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</si>
  <si>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</si>
  <si>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</si>
  <si>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</si>
  <si>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</si>
  <si>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</si>
  <si>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</si>
  <si>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</si>
  <si>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</si>
  <si>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</si>
  <si>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</si>
  <si>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</si>
  <si>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</si>
  <si>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</si>
  <si>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</si>
  <si>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</si>
  <si>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</si>
  <si>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</si>
  <si>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</si>
  <si>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</si>
  <si>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</si>
  <si>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</si>
  <si>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</si>
  <si>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</si>
  <si>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</si>
  <si>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</si>
  <si>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</si>
  <si>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</si>
  <si>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</si>
  <si>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</si>
  <si>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</si>
  <si>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</si>
  <si>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</si>
  <si>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</si>
  <si>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</si>
  <si>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</si>
  <si>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</si>
  <si>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</si>
  <si>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</si>
  <si>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</si>
  <si>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</si>
  <si>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</si>
  <si>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</si>
  <si>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</si>
  <si>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</si>
  <si>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</si>
  <si>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</si>
  <si>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</si>
  <si>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</si>
  <si>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</si>
  <si>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</si>
  <si>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</si>
  <si>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</si>
  <si>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</si>
  <si>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</si>
  <si>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</si>
  <si>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</si>
  <si>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</si>
  <si>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</si>
  <si>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</si>
  <si>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</si>
  <si>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</si>
  <si>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</si>
  <si>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</si>
  <si>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</si>
  <si>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</si>
  <si>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</si>
  <si>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</si>
  <si>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</si>
  <si>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</si>
  <si>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</si>
  <si>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</si>
  <si>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</si>
  <si>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</si>
  <si>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</si>
  <si>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</si>
  <si>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</si>
  <si>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</si>
  <si>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</si>
  <si>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</si>
  <si>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</si>
  <si>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</si>
  <si>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</si>
  <si>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</si>
  <si>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</si>
  <si>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</si>
  <si>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</si>
  <si>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</si>
  <si>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</si>
  <si>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</si>
  <si>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</si>
  <si>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</si>
  <si>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</si>
  <si>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</si>
  <si>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</si>
  <si>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</si>
  <si>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</si>
  <si>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</si>
  <si>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</si>
  <si>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</si>
  <si>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</si>
  <si>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</si>
  <si>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</si>
  <si>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</si>
  <si>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</si>
  <si>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</si>
  <si>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</si>
  <si>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</si>
  <si>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</si>
  <si>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</si>
  <si>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</si>
  <si>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</si>
  <si>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</si>
  <si>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</si>
  <si>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</si>
  <si>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</si>
  <si>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</si>
  <si>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</si>
  <si>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</si>
  <si>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</si>
  <si>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</si>
  <si>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</si>
  <si>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</si>
  <si>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</si>
  <si>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</si>
  <si>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</si>
  <si>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</si>
  <si>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</si>
  <si>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</si>
  <si>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</si>
  <si>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</si>
  <si>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</si>
  <si>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</si>
  <si>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</si>
  <si>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</si>
  <si>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</si>
  <si>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</si>
  <si>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</si>
  <si>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</si>
  <si>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</si>
  <si>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</si>
  <si>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</si>
  <si>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</si>
  <si>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</si>
  <si>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</si>
  <si>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</si>
  <si>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</si>
  <si>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</si>
  <si>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</si>
  <si>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</si>
  <si>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</si>
  <si>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</si>
  <si>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</si>
  <si>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</si>
  <si>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</si>
  <si>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</si>
  <si>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</si>
  <si>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</si>
  <si>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</si>
  <si>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</si>
  <si>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</si>
  <si>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</si>
  <si>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</si>
  <si>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</si>
  <si>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</si>
  <si>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</si>
  <si>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</si>
  <si>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</si>
  <si>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</si>
  <si>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</si>
  <si>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</si>
  <si>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</si>
  <si>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</si>
  <si>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</si>
  <si>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</si>
  <si>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</si>
  <si>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</si>
  <si>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</si>
  <si>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</si>
  <si>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</si>
  <si>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</si>
  <si>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</si>
  <si>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</si>
  <si>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</si>
  <si>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</si>
  <si>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</si>
  <si>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</si>
  <si>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</si>
  <si>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</si>
  <si>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</si>
  <si>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</si>
  <si>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</si>
  <si>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</si>
  <si>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</si>
  <si>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</si>
  <si>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</si>
  <si>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</si>
  <si>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</si>
  <si>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</si>
  <si>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</si>
  <si>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</si>
  <si>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</si>
  <si>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</si>
  <si>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</si>
  <si>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</si>
  <si>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</si>
  <si>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</si>
  <si>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</si>
  <si>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</si>
  <si>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</si>
  <si>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</si>
  <si>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</si>
  <si>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</si>
  <si>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</si>
  <si>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</si>
  <si>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</si>
  <si>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</si>
  <si>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</si>
  <si>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</si>
  <si>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</si>
  <si>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</si>
  <si>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</si>
  <si>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</si>
  <si>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</si>
  <si>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</si>
  <si>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</si>
  <si>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</si>
  <si>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</si>
  <si>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</si>
  <si>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</si>
  <si>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</si>
  <si>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</si>
  <si>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</si>
  <si>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</si>
  <si>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</si>
  <si>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</si>
  <si>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</si>
  <si>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</si>
  <si>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</si>
  <si>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</si>
  <si>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</si>
  <si>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</si>
  <si>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</si>
  <si>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</si>
  <si>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</si>
  <si>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</si>
  <si>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</si>
  <si>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</si>
  <si>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</si>
  <si>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</si>
  <si>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</si>
  <si>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</si>
  <si>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</si>
  <si>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</si>
  <si>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</si>
  <si>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</si>
  <si>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</si>
  <si>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</si>
  <si>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</si>
  <si>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</si>
  <si>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</si>
  <si>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</si>
  <si>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</si>
  <si>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</si>
  <si>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</si>
  <si>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</si>
  <si>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</si>
  <si>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</si>
  <si>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</si>
  <si>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</si>
  <si>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</si>
  <si>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</si>
  <si>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</si>
  <si>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</si>
  <si>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</si>
  <si>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</si>
  <si>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</si>
  <si>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</si>
  <si>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</si>
  <si>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</si>
  <si>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</si>
  <si>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</si>
  <si>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</si>
  <si>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</si>
  <si>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</si>
  <si>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</si>
  <si>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</si>
  <si>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</si>
  <si>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</si>
  <si>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</si>
  <si>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</si>
  <si>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</si>
  <si>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</si>
  <si>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</si>
  <si>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</si>
  <si>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</si>
  <si>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</si>
  <si>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</si>
  <si>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</si>
  <si>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</si>
  <si>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</si>
  <si>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</si>
  <si>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</si>
  <si>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</si>
  <si>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</si>
  <si>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</si>
  <si>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</si>
  <si>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</si>
  <si>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</si>
  <si>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</si>
  <si>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</si>
  <si>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</si>
  <si>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</si>
  <si>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</si>
  <si>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</si>
  <si>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</si>
  <si>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</si>
  <si>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</si>
  <si>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</si>
  <si>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</si>
  <si>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</si>
  <si>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</si>
  <si>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</si>
  <si>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</si>
  <si>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</si>
  <si>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</si>
  <si>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</si>
  <si>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</si>
  <si>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</si>
  <si>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</si>
  <si>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</si>
  <si>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</si>
  <si>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</si>
  <si>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</si>
  <si>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</si>
  <si>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</si>
  <si>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</si>
  <si>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</si>
  <si>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</si>
  <si>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</si>
  <si>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</si>
  <si>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</si>
  <si>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</si>
  <si>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</si>
  <si>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</si>
  <si>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</si>
  <si>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</si>
  <si>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</si>
  <si>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</si>
  <si>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</si>
  <si>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</si>
  <si>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</si>
  <si>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</si>
  <si>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</si>
  <si>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</si>
  <si>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</si>
  <si>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</si>
  <si>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</si>
  <si>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</si>
  <si>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</si>
  <si>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</si>
  <si>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</si>
  <si>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</si>
  <si>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</si>
  <si>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</si>
  <si>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</si>
  <si>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</si>
  <si>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</si>
  <si>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</si>
  <si>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</si>
  <si>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</si>
  <si>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</si>
  <si>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</si>
  <si>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</si>
  <si>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</si>
  <si>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</si>
  <si>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</si>
  <si>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</si>
  <si>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</si>
  <si>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</si>
  <si>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</si>
  <si>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</si>
  <si>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</si>
  <si>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</si>
  <si>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</si>
  <si>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</si>
  <si>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</si>
  <si>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</si>
  <si>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</si>
  <si>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</si>
  <si>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</si>
  <si>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</si>
  <si>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</si>
  <si>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</si>
  <si>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</si>
  <si>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</si>
  <si>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</si>
  <si>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</si>
  <si>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</si>
  <si>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</si>
  <si>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</si>
  <si>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</si>
  <si>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</si>
  <si>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</si>
  <si>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</si>
  <si>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</si>
  <si>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</si>
  <si>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</si>
  <si>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</si>
  <si>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</si>
  <si>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</si>
  <si>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</si>
  <si>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</si>
  <si>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</si>
  <si>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</si>
  <si>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</si>
  <si>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</si>
  <si>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</si>
  <si>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</si>
  <si>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</si>
  <si>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</si>
  <si>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</si>
  <si>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</si>
  <si>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</si>
  <si>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</si>
  <si>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</si>
  <si>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</si>
  <si>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</si>
  <si>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</si>
  <si>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</si>
  <si>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</si>
  <si>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</si>
  <si>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</si>
  <si>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</si>
  <si>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</si>
  <si>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</si>
  <si>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</si>
  <si>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</si>
  <si>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</si>
  <si>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</si>
  <si>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</si>
  <si>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</si>
  <si>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</si>
  <si>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</si>
  <si>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</si>
  <si>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</si>
  <si>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</si>
  <si>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</si>
  <si>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</si>
  <si>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</si>
  <si>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</si>
  <si>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</si>
  <si>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</si>
  <si>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</si>
  <si>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</si>
  <si>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</si>
  <si>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</si>
  <si>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</si>
  <si>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</si>
  <si>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</si>
  <si>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</si>
  <si>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</si>
  <si>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</si>
  <si>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</si>
  <si>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</si>
  <si>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</si>
  <si>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</si>
  <si>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</si>
  <si>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</si>
  <si>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</si>
  <si>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</si>
  <si>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</si>
  <si>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</si>
  <si>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</si>
  <si>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</si>
  <si>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</si>
  <si>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</si>
  <si>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</si>
  <si>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</si>
  <si>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</si>
  <si>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</si>
  <si>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</si>
  <si>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</si>
  <si>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</si>
  <si>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PCM-20251017-00000153</t>
  </si>
  <si>
    <t>Site located at Salwa Border,security refused to allow the team to enter site. Saudi coordinator involved to check</t>
  </si>
  <si>
    <t>PCM-20251017-00001074</t>
  </si>
  <si>
    <t>ETA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</si>
  <si>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</si>
  <si>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</si>
  <si>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</si>
  <si>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</si>
  <si>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</si>
  <si>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</si>
  <si>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</si>
  <si>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</si>
  <si>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</si>
  <si>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</si>
  <si>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</si>
  <si>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</si>
  <si>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</si>
  <si>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</si>
  <si>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</si>
  <si>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</si>
  <si>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</si>
  <si>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</si>
  <si>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</si>
  <si>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</si>
  <si>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</si>
  <si>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</si>
  <si>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</si>
  <si>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</si>
  <si>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</si>
  <si>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</si>
  <si>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</si>
  <si>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</si>
  <si>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</si>
  <si>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</si>
  <si>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</si>
  <si>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</si>
  <si>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</si>
  <si>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</si>
  <si>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</si>
  <si>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</si>
  <si>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</si>
  <si>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</si>
  <si>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</si>
  <si>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</si>
  <si>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</si>
  <si>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</si>
  <si>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</si>
  <si>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</si>
  <si>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</si>
  <si>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</si>
  <si>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</si>
  <si>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</si>
  <si>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</si>
  <si>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</si>
  <si>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</si>
  <si>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</si>
  <si>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</si>
  <si>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</si>
  <si>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</si>
  <si>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</si>
  <si>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</si>
  <si>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</si>
  <si>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</si>
  <si>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</si>
  <si>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</si>
  <si>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</si>
  <si>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</si>
  <si>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</si>
  <si>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</si>
  <si>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</si>
  <si>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</si>
  <si>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</si>
  <si>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</si>
  <si>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</si>
  <si>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</si>
  <si>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</si>
  <si>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</si>
  <si>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</si>
  <si>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</si>
  <si>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</si>
  <si>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</si>
  <si>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</si>
  <si>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</si>
  <si>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</si>
  <si>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</si>
  <si>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</si>
  <si>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</si>
  <si>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</si>
  <si>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</si>
  <si>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</si>
  <si>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</si>
  <si>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</si>
  <si>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</si>
  <si>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</si>
  <si>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</si>
  <si>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</si>
  <si>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</si>
  <si>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</si>
  <si>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</si>
  <si>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</si>
  <si>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</si>
  <si>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</si>
  <si>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</si>
  <si>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</si>
  <si>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</si>
  <si>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</si>
  <si>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</si>
  <si>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PCM-20251017-00000856</t>
  </si>
  <si>
    <t>Site Again down at 15:40 ETA 120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</si>
</sst>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2">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5" totalsRowShown="0" headerRowDxfId="64" dataDxfId="63" headerRowBorderDxfId="61" tableBorderDxfId="62">
  <autoFilter ref="A1:L115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9" totalsRowShown="0" headerRowDxfId="48" dataDxfId="47" headerRowBorderDxfId="45" tableBorderDxfId="46" totalsRowBorderDxfId="44">
  <autoFilter ref="A1:L3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K5" sqref="K5"/>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284.75776041666541</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4.2624476851851796</v>
      </c>
      <c r="H3" s="141">
        <v>45943.437488425923</v>
      </c>
      <c r="I3" s="139" t="str">
        <f>IFERROR(VLOOKUP(D3,DB!A:F,6,0),"")</f>
        <v>Generator-SG</v>
      </c>
      <c r="J3" s="62" t="str">
        <f>IFERROR(VLOOKUP(D3,DB!A:G,7,0),"")</f>
        <v>Vandalized</v>
      </c>
      <c r="K3" s="143" t="s">
        <v>38967</v>
      </c>
      <c r="L3" s="144" t="str">
        <f>IFERROR(VLOOKUP(D3,DB!A:I,9,0),"")</f>
        <v>Latis</v>
      </c>
      <c r="M3" s="67"/>
      <c r="N3" s="67"/>
      <c r="O3" s="67"/>
    </row>
    <row r="4" spans="1:15" ht="33" customHeight="1">
      <c r="A4" s="138" t="s">
        <v>38968</v>
      </c>
      <c r="B4" s="139" t="str">
        <f>IFERROR(VLOOKUP(D4,DB!A:K,11,0),"")</f>
        <v>R1</v>
      </c>
      <c r="C4" s="139">
        <v>1</v>
      </c>
      <c r="D4" s="139" t="s">
        <v>21468</v>
      </c>
      <c r="E4" s="140" t="s">
        <v>38964</v>
      </c>
      <c r="F4" s="158">
        <v>45947.098391203705</v>
      </c>
      <c r="G4" s="170">
        <f ca="1">IFERROR(NOW()-F4,"")</f>
        <v>0.60779490740969777</v>
      </c>
      <c r="H4" s="141">
        <v>45947.090624999997</v>
      </c>
      <c r="I4" s="139" t="str">
        <f>IFERROR(VLOOKUP(D4,DB!A:F,6,0),"")</f>
        <v>Generator-SG</v>
      </c>
      <c r="J4" s="139" t="str">
        <f>IFERROR(VLOOKUP(D4,DB!A:G,7,0),"")</f>
        <v>Vandalized</v>
      </c>
      <c r="K4" s="143" t="s">
        <v>38969</v>
      </c>
      <c r="L4" s="144" t="str">
        <f>IFERROR(VLOOKUP(D4,DB!A:I,9,0),"")</f>
        <v>Latis</v>
      </c>
      <c r="M4" s="67"/>
    </row>
    <row r="5" spans="1:15" ht="15" customHeight="1">
      <c r="A5" s="138" t="s">
        <v>38970</v>
      </c>
      <c r="B5" s="139" t="str">
        <f>IFERROR(VLOOKUP(D5,DB!A:K,11,0),"")</f>
        <v>R1</v>
      </c>
      <c r="C5" s="139">
        <v>1</v>
      </c>
      <c r="D5" s="139" t="s">
        <v>17891</v>
      </c>
      <c r="E5" s="140" t="s">
        <v>38964</v>
      </c>
      <c r="F5" s="141">
        <v>45947.644930555558</v>
      </c>
      <c r="G5" s="142">
        <f ca="1">IFERROR(NOW()-F5,"")</f>
        <v>6.1255555556272157E-2</v>
      </c>
      <c r="H5" s="141">
        <v>45947.637291666666</v>
      </c>
      <c r="I5" s="139" t="str">
        <f>IFERROR(VLOOKUP(D5,DB!A:F,6,0),"")</f>
        <v>SCECO</v>
      </c>
      <c r="J5" s="139" t="str">
        <f>IFERROR(VLOOKUP(D5,DB!A:G,7,0),"")</f>
        <v>Dead</v>
      </c>
      <c r="K5" s="143" t="s">
        <v>38971</v>
      </c>
      <c r="L5" s="144" t="str">
        <f>IFERROR(VLOOKUP(D5,DB!A:I,9,0),"")</f>
        <v>Latis</v>
      </c>
      <c r="M5" s="67"/>
    </row>
    <row r="6" spans="1:15" ht="15" customHeight="1">
      <c r="A6" s="138"/>
      <c r="B6" s="139" t="str">
        <f>IFERROR(VLOOKUP(D6,DB!A:K,11,0),"")</f>
        <v/>
      </c>
      <c r="C6" s="139"/>
      <c r="D6" s="139"/>
      <c r="E6" s="140"/>
      <c r="F6" s="141"/>
      <c r="G6" s="142">
        <f ca="1">IFERROR(NOW()-F6,"")</f>
        <v>45947.706186111114</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45947.706186111114</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45947.706186111114</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45947.706186111114</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45947.706186111114</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45947.706186111114</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45947.706186111114</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45947.706186111114</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45947.706186111114</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45947.706186111114</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45947.706186111114</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45947.706186111114</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45947.706186111114</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45947.706186111114</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45947.706186111114</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45947.706186111114</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45947.706186111114</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45947.706186111114</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45947.706186111114</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45947.706186111114</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45947.706186111114</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45947.706186111114</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45947.706186111114</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45947.706186111114</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45947.706186111114</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45947.706186111114</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45947.706186111114</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45947.706186111114</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45947.706186111114</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45947.706186111114</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45947.706186111114</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45947.706186111114</v>
      </c>
      <c r="H37" s="141"/>
      <c r="I37" s="139" t="str">
        <f>IFERROR(VLOOKUP(D37,DB!A:F,6,0),"")</f>
        <v/>
      </c>
      <c r="J37" s="139" t="str">
        <f>IFERROR(VLOOKUP(D37,DB!A:G,7,0),"")</f>
        <v/>
      </c>
      <c r="K37" s="143"/>
      <c r="L37" s="144" t="str">
        <f>IFERROR(VLOOKUP(D37,DB!A:I,9,0),"")</f>
        <v/>
      </c>
      <c r="M37" s="67"/>
    </row>
    <row r="38" spans="1:13" ht="15" customHeight="1">
      <c r="A38" s="138"/>
      <c r="B38" s="139" t="str">
        <f>IFERROR(VLOOKUP(D38,DB!A:K,11,0),"")</f>
        <v/>
      </c>
      <c r="C38" s="139"/>
      <c r="D38" s="139"/>
      <c r="E38" s="140"/>
      <c r="F38" s="141"/>
      <c r="G38" s="142">
        <f ca="1">IFERROR(NOW()-F38,"")</f>
        <v>45947.706186111114</v>
      </c>
      <c r="H38" s="141"/>
      <c r="I38" s="139" t="str">
        <f>IFERROR(VLOOKUP(D38,DB!A:F,6,0),"")</f>
        <v/>
      </c>
      <c r="J38" s="139" t="str">
        <f>IFERROR(VLOOKUP(D38,DB!A:G,7,0),"")</f>
        <v/>
      </c>
      <c r="K38" s="143"/>
      <c r="L38" s="144" t="str">
        <f>IFERROR(VLOOKUP(D38,DB!A:I,9,0),"")</f>
        <v/>
      </c>
      <c r="M38" s="67"/>
    </row>
    <row r="39" spans="1:13" ht="15" customHeight="1">
      <c r="A39" s="138"/>
      <c r="B39" s="139" t="str">
        <f>IFERROR(VLOOKUP(D39,DB!A:K,11,0),"")</f>
        <v/>
      </c>
      <c r="C39" s="139"/>
      <c r="D39" s="139"/>
      <c r="E39" s="140"/>
      <c r="F39" s="141"/>
      <c r="G39" s="142">
        <f ca="1">IFERROR(NOW()-F39,"")</f>
        <v>45947.706186111114</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45947.706186111114</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45947.706186111114</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45947.706186111114</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45947.706186111114</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45947.706186111114</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45947.706186111114</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45947.706186111114</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45947.706186111114</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45947.706186111114</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45947.706186111114</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45947.706186111114</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45947.706186111114</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45947.706186111114</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45947.706186111114</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45947.706186111114</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45947.706186111114</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45947.706186111114</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45947.706186111114</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45947.706186111114</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45947.706186111114</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45947.706186111114</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45947.706186111114</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45947.706186111114</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45947.706186111114</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45947.706186111114</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45947.706186111114</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45947.706186111114</v>
      </c>
      <c r="H66" s="141"/>
      <c r="I66" s="139" t="str">
        <f>IFERROR(VLOOKUP(D66,DB!A:F,6,0),"")</f>
        <v/>
      </c>
      <c r="J66" s="139" t="str">
        <f>IFERROR(VLOOKUP(D66,DB!A:G,7,0),"")</f>
        <v/>
      </c>
      <c r="K66" s="143"/>
      <c r="L66" s="144" t="str">
        <f>IFERROR(VLOOKUP(D66,DB!A:I,9,0),"")</f>
        <v/>
      </c>
    </row>
    <row r="67" spans="1:12" ht="15" customHeight="1">
      <c r="A67" s="160"/>
      <c r="B67" s="161" t="str">
        <f>IFERROR(VLOOKUP(D67,DB!A:K,11,0),"")</f>
        <v/>
      </c>
      <c r="C67" s="161"/>
      <c r="D67" s="161"/>
      <c r="E67" s="162"/>
      <c r="F67" s="163"/>
      <c r="G67" s="164">
        <f ca="1">IFERROR(NOW()-F67,"")</f>
        <v>45947.706186111114</v>
      </c>
      <c r="H67" s="163"/>
      <c r="I67" s="161" t="str">
        <f>IFERROR(VLOOKUP(D67,DB!A:F,6,0),"")</f>
        <v/>
      </c>
      <c r="J67" s="161" t="str">
        <f>IFERROR(VLOOKUP(D67,DB!A:G,7,0),"")</f>
        <v/>
      </c>
      <c r="K67" s="165"/>
      <c r="L67" s="166" t="str">
        <f>IFERROR(VLOOKUP(D67,DB!A:I,9,0),"")</f>
        <v/>
      </c>
    </row>
    <row r="68" spans="1:12" ht="15" customHeight="1">
      <c r="A68" s="138"/>
      <c r="B68" s="139" t="str">
        <f>IFERROR(VLOOKUP(D68,DB!A:K,11,0),"")</f>
        <v/>
      </c>
      <c r="C68" s="139"/>
      <c r="D68" s="139"/>
      <c r="E68" s="140"/>
      <c r="F68" s="141"/>
      <c r="G68" s="142">
        <f ca="1">IFERROR(NOW()-F68,"")</f>
        <v>45947.706186111114</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45947.706186111114</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45947.706186111114</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45947.706186111114</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45947.706186111114</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45947.706186111114</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45947.706186111114</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45947.706186111114</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45947.706186111114</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45947.706186111114</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45947.706186111114</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45947.706186111114</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45947.706186111114</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45947.706186111114</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45947.706186111114</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45947.706186111114</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45947.706186111114</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45947.706186111114</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45947.706186111114</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45947.706186111114</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45947.706186111114</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45947.706186111114</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45947.706186111114</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45947.706186111114</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45947.706186111114</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45947.706186111114</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45947.706186111114</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45947.706186111114</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45947.706186111114</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45947.706186111114</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45947.706186111114</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45947.706186111114</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45947.706186111114</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45947.706186111114</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45947.706186111114</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45947.706186111114</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45947.706186111114</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45947.706186111114</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45947.706186111114</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45947.706186111114</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45947.706186111114</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45947.706186111114</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45947.706186111114</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45947.706186111114</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45947.706186111114</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45947.706186111114</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45947.706186111114</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45947.706186111114</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45947.706186111114</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45947.706186111114</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45947.706186111114</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45947.706186111114</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45947.706186111114</v>
      </c>
      <c r="H120" s="141"/>
      <c r="I120" s="139" t="str">
        <f>IFERROR(VLOOKUP(D120,DB!A:F,6,0),"")</f>
        <v/>
      </c>
      <c r="J120" s="139" t="str">
        <f>IFERROR(VLOOKUP(D120,DB!A:G,7,0),"")</f>
        <v/>
      </c>
      <c r="K120" s="143"/>
      <c r="L120" s="144" t="str">
        <f>IFERROR(VLOOKUP(D120,DB!A:I,9,0),"")</f>
        <v/>
      </c>
    </row>
    <row r="121" spans="1:12" ht="15" customHeight="1">
      <c r="A121" s="138"/>
      <c r="B121" s="139" t="str">
        <f>IFERROR(VLOOKUP(D121,DB!A:K,11,0),"")</f>
        <v/>
      </c>
      <c r="C121" s="139"/>
      <c r="D121" s="139"/>
      <c r="E121" s="140"/>
      <c r="F121" s="141"/>
      <c r="G121" s="142">
        <f ca="1">IFERROR(NOW()-F121,"")</f>
        <v>45947.706186111114</v>
      </c>
      <c r="H121" s="141"/>
      <c r="I121" s="139" t="str">
        <f>IFERROR(VLOOKUP(D121,DB!A:F,6,0),"")</f>
        <v/>
      </c>
      <c r="J121" s="139" t="str">
        <f>IFERROR(VLOOKUP(D121,DB!A:G,7,0),"")</f>
        <v/>
      </c>
      <c r="K121" s="143"/>
      <c r="L121" s="144" t="str">
        <f>IFERROR(VLOOKUP(D121,DB!A:I,9,0),"")</f>
        <v/>
      </c>
    </row>
    <row r="122" spans="1:12" ht="15" customHeight="1">
      <c r="A122" s="138"/>
      <c r="B122" s="139" t="str">
        <f>IFERROR(VLOOKUP(D122,DB!A:K,11,0),"")</f>
        <v/>
      </c>
      <c r="C122" s="139"/>
      <c r="D122" s="139"/>
      <c r="E122" s="140"/>
      <c r="F122" s="141"/>
      <c r="G122" s="142">
        <f ca="1">IFERROR(NOW()-F122,"")</f>
        <v>45947.706186111114</v>
      </c>
      <c r="H122" s="141"/>
      <c r="I122" s="139" t="str">
        <f>IFERROR(VLOOKUP(D122,DB!A:F,6,0),"")</f>
        <v/>
      </c>
      <c r="J122" s="139" t="str">
        <f>IFERROR(VLOOKUP(D122,DB!A:G,7,0),"")</f>
        <v/>
      </c>
      <c r="K122" s="143"/>
      <c r="L122" s="144" t="str">
        <f>IFERROR(VLOOKUP(D122,DB!A:I,9,0),"")</f>
        <v/>
      </c>
    </row>
    <row r="123" spans="1:12" ht="15" customHeight="1">
      <c r="A123" s="160"/>
      <c r="B123" s="161" t="str">
        <f>IFERROR(VLOOKUP(D123,DB!A:K,11,0),"")</f>
        <v/>
      </c>
      <c r="C123" s="161"/>
      <c r="D123" s="161"/>
      <c r="E123" s="162"/>
      <c r="F123" s="163"/>
      <c r="G123" s="164">
        <f ca="1">IFERROR(NOW()-F123,"")</f>
        <v>45947.706186111114</v>
      </c>
      <c r="H123" s="163"/>
      <c r="I123" s="161" t="str">
        <f>IFERROR(VLOOKUP(D123,DB!A:F,6,0),"")</f>
        <v/>
      </c>
      <c r="J123" s="161" t="str">
        <f>IFERROR(VLOOKUP(D123,DB!A:G,7,0),"")</f>
        <v/>
      </c>
      <c r="K123" s="165"/>
      <c r="L123" s="166" t="str">
        <f>IFERROR(VLOOKUP(D123,DB!A:I,9,0),"")</f>
        <v/>
      </c>
    </row>
  </sheetData>
  <customSheetViews>
    <customSheetView guid="{F6042A99-DD27-4453-835D-0834D95730CC}" filter="1" showAutoFilter="1">
      <pageMargins left="0" right="0" top="0" bottom="0" header="0" footer="0"/>
      <autoFilter ref="B1:M1" xr:uid="{C28BF04B-B3C1-47CA-94B1-52AC4085F060}"/>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38972</v>
      </c>
      <c r="N1" s="92" t="s">
        <v>38973</v>
      </c>
      <c r="O1" s="92" t="s">
        <v>38974</v>
      </c>
      <c r="P1" s="92" t="s">
        <v>38975</v>
      </c>
      <c r="Q1" s="92" t="s">
        <v>38976</v>
      </c>
      <c r="R1" s="92" t="s">
        <v>38977</v>
      </c>
      <c r="S1" s="92" t="s">
        <v>38978</v>
      </c>
      <c r="T1" s="92" t="s">
        <v>38979</v>
      </c>
      <c r="U1" s="92" t="s">
        <v>38980</v>
      </c>
      <c r="V1" s="92" t="s">
        <v>38981</v>
      </c>
      <c r="W1" s="92" t="s">
        <v>38982</v>
      </c>
      <c r="X1" s="92" t="s">
        <v>38983</v>
      </c>
      <c r="Y1" s="92" t="s">
        <v>38984</v>
      </c>
      <c r="Z1" s="92" t="s">
        <v>38985</v>
      </c>
      <c r="AA1" s="92" t="s">
        <v>38986</v>
      </c>
      <c r="AB1" s="92" t="s">
        <v>38987</v>
      </c>
      <c r="AC1" s="92" t="s">
        <v>38988</v>
      </c>
      <c r="AD1" s="92" t="s">
        <v>38989</v>
      </c>
      <c r="AE1" s="92" t="s">
        <v>38990</v>
      </c>
      <c r="AF1" s="92" t="s">
        <v>38991</v>
      </c>
      <c r="AG1" s="92" t="s">
        <v>38992</v>
      </c>
      <c r="AH1" s="92" t="s">
        <v>38993</v>
      </c>
      <c r="AI1" s="92" t="s">
        <v>38994</v>
      </c>
      <c r="AJ1" s="92" t="s">
        <v>38995</v>
      </c>
      <c r="AK1" s="92" t="s">
        <v>38996</v>
      </c>
      <c r="AL1" s="92" t="s">
        <v>38997</v>
      </c>
      <c r="AM1" s="92" t="s">
        <v>38998</v>
      </c>
      <c r="AN1" s="92" t="s">
        <v>38999</v>
      </c>
      <c r="AO1" s="92" t="s">
        <v>39000</v>
      </c>
      <c r="AP1" s="92" t="s">
        <v>39001</v>
      </c>
      <c r="AQ1" s="92" t="s">
        <v>39002</v>
      </c>
      <c r="AR1" s="92" t="s">
        <v>39003</v>
      </c>
      <c r="AS1" s="92" t="s">
        <v>39004</v>
      </c>
      <c r="AT1" s="92" t="s">
        <v>39005</v>
      </c>
      <c r="AU1" s="92" t="s">
        <v>39006</v>
      </c>
      <c r="AV1" s="92" t="s">
        <v>39007</v>
      </c>
      <c r="AW1" s="92" t="s">
        <v>39008</v>
      </c>
      <c r="AX1" s="92" t="s">
        <v>39009</v>
      </c>
      <c r="AY1" s="92" t="s">
        <v>39010</v>
      </c>
      <c r="AZ1" s="92" t="s">
        <v>39011</v>
      </c>
      <c r="BA1" s="92" t="s">
        <v>39012</v>
      </c>
      <c r="BB1" s="92" t="s">
        <v>39013</v>
      </c>
      <c r="BC1" s="92" t="s">
        <v>39014</v>
      </c>
      <c r="BD1" s="92" t="s">
        <v>39015</v>
      </c>
      <c r="BE1" s="92" t="s">
        <v>39016</v>
      </c>
      <c r="BF1" s="92" t="s">
        <v>39017</v>
      </c>
      <c r="BG1" s="92" t="s">
        <v>39018</v>
      </c>
      <c r="BH1" s="92" t="s">
        <v>39019</v>
      </c>
      <c r="BI1" s="92" t="s">
        <v>39020</v>
      </c>
      <c r="BJ1" s="92" t="s">
        <v>39021</v>
      </c>
      <c r="BK1" s="92" t="s">
        <v>39022</v>
      </c>
      <c r="BL1" s="92" t="s">
        <v>39023</v>
      </c>
      <c r="BM1" s="92" t="s">
        <v>39024</v>
      </c>
      <c r="BN1" s="92" t="s">
        <v>39025</v>
      </c>
      <c r="BO1" s="92" t="s">
        <v>39026</v>
      </c>
      <c r="BP1" s="92" t="s">
        <v>39027</v>
      </c>
      <c r="BQ1" s="92" t="s">
        <v>39028</v>
      </c>
      <c r="BR1" s="92" t="s">
        <v>39029</v>
      </c>
      <c r="BS1" s="92" t="s">
        <v>39030</v>
      </c>
      <c r="BT1" s="92" t="s">
        <v>39031</v>
      </c>
      <c r="BU1" s="92" t="s">
        <v>39032</v>
      </c>
      <c r="BV1" s="92" t="s">
        <v>39033</v>
      </c>
      <c r="BW1" s="92" t="s">
        <v>39034</v>
      </c>
      <c r="BX1" s="92" t="s">
        <v>39035</v>
      </c>
      <c r="BY1" s="92" t="s">
        <v>39036</v>
      </c>
      <c r="BZ1" s="92" t="s">
        <v>39037</v>
      </c>
      <c r="CA1" s="92" t="s">
        <v>39038</v>
      </c>
      <c r="CB1" s="92" t="s">
        <v>39039</v>
      </c>
      <c r="CC1" s="92" t="s">
        <v>39040</v>
      </c>
      <c r="CD1" s="92" t="s">
        <v>39041</v>
      </c>
      <c r="CE1" s="92" t="s">
        <v>39042</v>
      </c>
      <c r="CF1" s="92" t="s">
        <v>39043</v>
      </c>
      <c r="CG1" s="92" t="s">
        <v>39044</v>
      </c>
      <c r="CH1" s="92" t="s">
        <v>39045</v>
      </c>
      <c r="CI1" s="92" t="s">
        <v>39046</v>
      </c>
      <c r="CJ1" s="92" t="s">
        <v>39047</v>
      </c>
    </row>
    <row r="2" spans="1:88" s="71" customFormat="1" ht="31.5" customHeight="1">
      <c r="A2" s="64" t="s">
        <v>39048</v>
      </c>
      <c r="B2" s="64" t="s">
        <v>27</v>
      </c>
      <c r="C2" s="64">
        <v>1</v>
      </c>
      <c r="D2" s="64" t="s">
        <v>19278</v>
      </c>
      <c r="E2" s="89" t="s">
        <v>39049</v>
      </c>
      <c r="F2" s="77">
        <v>45322.056979166664</v>
      </c>
      <c r="G2" s="78" t="s">
        <v>39050</v>
      </c>
      <c r="H2" s="91">
        <v>45322.050729166665</v>
      </c>
      <c r="I2" s="64" t="s">
        <v>83</v>
      </c>
      <c r="J2" s="64" t="s">
        <v>65</v>
      </c>
      <c r="K2" s="90" t="s">
        <v>39051</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39052</v>
      </c>
      <c r="B3" s="64" t="str">
        <f>IFERROR(VLOOKUP(D3,DB!A:K,11,0),"")</f>
        <v>R2</v>
      </c>
      <c r="C3" s="64">
        <v>1</v>
      </c>
      <c r="D3" s="64" t="s">
        <v>31078</v>
      </c>
      <c r="E3" s="77" t="s">
        <v>38964</v>
      </c>
      <c r="F3" s="77">
        <v>45806.727083333331</v>
      </c>
      <c r="G3" s="78">
        <f ca="1">IFERROR(NOW()-F3,"-")</f>
        <v>140.97910277778283</v>
      </c>
      <c r="H3" s="77">
        <v>45791.543067129627</v>
      </c>
      <c r="I3" s="64" t="str">
        <f>IFERROR(VLOOKUP(D3,DB!A:F,6,0),"")</f>
        <v>SCECO</v>
      </c>
      <c r="J3" s="64" t="str">
        <f>IFERROR(VLOOKUP(D3,DB!A:G,7,0),"")</f>
        <v>No BB Shifted</v>
      </c>
      <c r="K3" s="90" t="s">
        <v>39053</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39054</v>
      </c>
      <c r="B4" s="64" t="str">
        <f>IFERROR(VLOOKUP(D4,DB!A:K,11,0),"")</f>
        <v>R2</v>
      </c>
      <c r="C4" s="64">
        <v>1</v>
      </c>
      <c r="D4" s="64" t="s">
        <v>29168</v>
      </c>
      <c r="E4" s="89" t="s">
        <v>38964</v>
      </c>
      <c r="F4" s="77">
        <v>45824.999837962961</v>
      </c>
      <c r="G4" s="78">
        <f ca="1">IFERROR(NOW()-F4,"-")</f>
        <v>122.70634814815276</v>
      </c>
      <c r="H4" s="77">
        <v>45824.993587962963</v>
      </c>
      <c r="I4" s="64" t="str">
        <f>IFERROR(VLOOKUP(D4,DB!A:F,6,0),"")</f>
        <v>Generator-SG</v>
      </c>
      <c r="J4" s="64" t="str">
        <f>IFERROR(VLOOKUP(D4,DB!A:G,7,0),"")</f>
        <v>Good</v>
      </c>
      <c r="K4" s="90" t="s">
        <v>39055</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39056</v>
      </c>
      <c r="B5" s="18" t="str">
        <f>IFERROR(VLOOKUP(D5,DB!A:K,11,0),"")</f>
        <v>R2</v>
      </c>
      <c r="C5" s="18">
        <v>2</v>
      </c>
      <c r="D5" s="18" t="s">
        <v>17684</v>
      </c>
      <c r="E5" s="117" t="s">
        <v>38964</v>
      </c>
      <c r="F5" s="91">
        <v>45944.495775462965</v>
      </c>
      <c r="G5" s="119">
        <f ca="1">IFERROR(NOW()-F5,"-")</f>
        <v>3.2104106481492636</v>
      </c>
      <c r="H5" s="118">
        <v>45937.721967592595</v>
      </c>
      <c r="I5" s="18" t="str">
        <f>IFERROR(VLOOKUP(D5,DB!A:F,6,0),"")</f>
        <v>SCECO</v>
      </c>
      <c r="J5" s="18" t="str">
        <f>IFERROR(VLOOKUP(D5,DB!A:G,7,0),"")</f>
        <v>Vandalized</v>
      </c>
      <c r="K5" s="19" t="s">
        <v>39057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117"/>
      <c r="E6" s="117"/>
      <c r="F6" s="118"/>
      <c r="G6" s="119">
        <f ca="1">IFERROR(NOW()-F6,"-")</f>
        <v>45947.706186111114</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45947.706186111114</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45947.706186111114</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45947.706186111114</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45947.706186111114</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45947.706186111114</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45947.706186111114</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45947.706186111114</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45947.706186111114</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45947.706186111114</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45947.706186111114</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45947.706186111114</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45947.706186111114</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45947.706186111114</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45947.706186111114</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45947.706186111114</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45947.706186111114</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45947.706186111114</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45947.706186111114</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45947.706186111114</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45947.706186111114</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45947.706186111114</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45947.706186111114</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45947.706186111114</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45947.706186111114</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45947.706186111114</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45947.706186111114</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45947.706186111114</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45947.706186111114</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45947.706186111114</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45947.706186111114</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45947.706186111114</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45947.706186111114</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45947.706186111114</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45947.706186111114</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45947.706186111114</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45947.706186111114</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45947.706186111114</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45947.706186111114</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45947.706186111114</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45947.706186111114</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45947.706186111114</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45947.706186111114</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45947.706186111114</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45947.706186111114</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45947.706186111114</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45947.706186111114</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45947.706186111114</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45947.706186111114</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45947.706186111114</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45947.706186111114</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45947.706186111114</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45947.706186111114</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45947.706186111114</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45947.706186111114</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45947.706186111114</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45947.706186111114</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45947.706186111114</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45947.706186111114</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45947.706186111114</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45947.706186111114</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45947.706186111114</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45947.706186111114</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45947.706186111114</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45947.706186111114</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45947.706186111114</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45947.706186111114</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45947.706186111114</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45947.706186111114</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45947.706186111114</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45947.706186111114</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45947.706186111114</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45947.706186111114</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45947.706186111114</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45947.706186111114</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45947.706186111114</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45947.706186111114</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45947.706186111114</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45947.706186111114</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45947.706186111114</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45947.706186111114</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45947.706186111114</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45947.706186111114</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45947.706186111114</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45947.706186111114</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45947.706186111114</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45947.706186111114</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45947.706186111114</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45947.706186111114</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45947.706186111114</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45947.706186111114</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45947.706186111114</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45947.706186111114</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45947.706186111114</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45947.706186111114</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45947.706186111114</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45947.706186111114</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45947.706186111114</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45947.706186111114</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45947.706186111114</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45947.706186111114</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45947.706186111114</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5"/>
  <sheetViews>
    <sheetView workbookViewId="0">
      <selection activeCell="K14" sqref="K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2" ca="1" si="0">IFERROR(NOW()-F2,"-")</f>
        <v>45947.706186342592</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45947.706186342592</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45947.706186342592</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45947.706186342592</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45947.706186342592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45947.706186342592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45947.706186342592</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45947.706186342592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45947.706186342592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45947.706186342592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45947.706186342592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45947.706186342592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45947.706186342592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45947.706186342592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45947.706186342592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45947.706186342592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45947.706186342592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45947.706186342592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45947.706186342592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45947.706186342592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45947.706186342592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45947.706186342592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45947.706186342592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45947.706186342592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45947.706186342592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45947.706186342592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45947.706186342592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45947.706186342592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45947.706186342592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45947.706186342592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45947.706186342592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45947.706186342592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45947.706186342592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45947.706186342592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45947.706186342592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45947.706186342592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45947.706186342592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45947.706186342592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45947.706186342592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45947.706186342592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45947.706186342592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45947.706186342592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45947.706186342592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45947.706186342592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45947.706186342592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45947.706186342592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45947.706186342592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45947.706186342592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45947.706186342592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45947.706186342592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0"/>
        <v>45947.706186342592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ref="G53:G116" ca="1" si="1">IFERROR(NOW()-F53,"-")</f>
        <v>45947.706186342592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45947.706186342592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45947.706186342592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45947.706186342592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45947.706186342592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45947.706186342592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45947.706186342592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45947.706186342592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45947.706186342592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45947.706186342592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45947.706186342592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45947.706186342592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45947.706186342592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45947.706186342592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45947.706186342592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45947.706186342592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45947.706186342592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45947.706186342592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45947.706186342592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45947.706186342592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45947.706186342592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45947.706186342592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45947.706186342592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45947.706186342592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45947.706186342592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45947.706186342592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45947.706186342592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45947.706186342592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45947.706186342592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45947.706186342592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45947.706186342592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45947.706186342592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45947.706186342592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45947.706186342592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45947.706186342592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45947.706186342592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45947.706186342592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45947.706186342592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45947.706186342592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45947.706186342592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45947.706186342592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45947.706186342592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45947.706186342592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45947.706186342592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45947.706186342592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45947.706186342592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45947.706186342592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45947.706186342592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45947.706186342592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45947.706186342592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45947.706186342592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45947.706186342592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45947.706186342592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45947.706186342592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45947.706186342592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45947.706186342592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45947.706186342592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45947.706186342592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45947.706186342592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45947.706186342592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45947.706186342592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45947.706186342592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45947.706186342592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1"/>
        <v>45947.706186342592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ref="G117:G180" ca="1" si="2">IFERROR(NOW()-F117,"-")</f>
        <v>45947.706186342592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45947.706186342592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45947.706186342592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45947.706186342592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45947.706186342592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45947.706186342592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45947.706186342592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45947.706186342592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45947.706186342592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45947.706186342592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45947.706186342592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45947.706186342592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45947.706186342592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45947.706186342592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45947.706186342592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45947.706186342592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45947.706186342592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45947.706186342592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45947.706186342592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45947.706186342592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45947.706186342592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45947.706186342592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45947.706186342592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45947.706186342592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45947.706186342592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45947.706186342592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45947.706186342592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45947.706186342592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45947.706186342592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45947.706186342592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45947.706186342592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45947.706186342592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45947.706186342592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45947.706186342592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45947.706186342592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45947.706186342592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45947.706186342592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45947.706186342592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45947.706186342592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45947.706186342592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45947.706186342592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45947.706186342592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45947.706186342592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45947.706186342592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45947.706186342592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45947.706186342592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45947.706186342592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45947.706186342592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45947.706186342592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45947.706186342592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45947.706186342592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45947.706186342592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45947.706186342592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45947.706186342592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45947.706186342592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45947.706186342592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45947.706186342592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45947.706186342592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45947.706186342592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45947.706186342592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45947.706186342592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45947.706186342592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45947.706186342592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2"/>
        <v>45947.706186342592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ref="G181:G244" ca="1" si="3">IFERROR(NOW()-F181,"-")</f>
        <v>45947.706186342592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45947.706186342592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45947.706186342592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45947.706186342592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45947.706186342592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45947.706186342592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45947.706186342592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45947.706186342592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45947.706186342592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45947.706186342592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45947.706186342592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45947.706186342592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45947.706186342592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45947.706186342592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45947.706186342592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45947.706186342592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45947.706186342592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45947.706186342592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45947.706186342592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45947.706186342592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45947.706186342592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45947.706186342592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45947.706186342592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45947.706186342592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45947.706186342592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45947.706186342592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45947.706186342592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45947.706186342592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45947.706186342592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45947.706186342592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45947.706186342592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45947.706186342592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45947.706186342592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45947.706186342592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45947.706186342592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45947.706186342592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45947.706186342592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45947.706186342592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45947.706186342592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45947.706186342592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45947.706186342592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45947.706186342592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45947.706186342592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45947.706186342592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45947.706186342592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45947.706186342592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45947.706186342592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45947.706186342592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45947.706186342592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45947.706186342592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45947.706186342592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45947.706186342592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45947.706186342592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45947.706186342592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45947.706186342592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45947.706186342592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45947.706186342592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45947.706186342592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45947.706186342592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45947.706186342592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45947.706186342592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45947.706186342592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45947.706186342592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3"/>
        <v>45947.706186342592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ref="G245:G308" ca="1" si="4">IFERROR(NOW()-F245,"-")</f>
        <v>45947.706186342592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45947.706186342592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45947.706186342592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45947.706186342592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45947.706186342592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45947.706186342592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45947.706186342592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45947.706186342592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45947.706186342592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45947.706186342592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45947.706186342592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45947.706186342592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45947.706186342592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45947.706186342592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45947.706186342592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45947.706186342592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45947.706186342592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45947.706186342592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45947.706186342592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45947.706186342592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45947.706186342592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45947.706186342592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45947.706186342592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45947.706186342592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45947.706186342592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45947.706186342592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45947.706186342592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45947.706186342592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45947.706186342592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45947.706186342592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45947.706186342592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45947.706186342592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45947.706186342592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45947.706186342592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45947.706186342592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45947.706186342592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45947.706186342592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45947.706186342592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45947.706186342592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45947.706186342592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45947.706186342592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45947.706186342592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45947.706186342592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45947.706186342592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45947.706186342592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45947.706186342592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45947.706186342592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45947.706186342592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45947.706186342592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45947.706186342592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45947.706186342592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45947.706186342592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45947.706186342592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45947.706186342592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45947.706186342592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45947.706186342592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45947.706186342592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45947.706186342592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45947.706186342592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45947.706186342592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45947.706186342592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45947.706186342592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45947.706186342592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4"/>
        <v>45947.706186342592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ref="G309:G372" ca="1" si="5">IFERROR(NOW()-F309,"-")</f>
        <v>45947.706186342592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45947.706186342592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45947.706186342592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45947.706186342592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45947.706186342592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45947.706186342592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45947.706186342592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45947.706186342592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45947.706186342592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45947.706186342592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45947.706186342592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45947.706186342592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45947.706186342592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45947.706186342592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45947.706186342592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45947.706186342592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45947.706186342592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45947.706186342592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45947.706186342592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45947.706186342592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45947.706186342592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45947.706186342592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45947.706186342592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45947.706186342592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45947.706186342592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45947.706186342592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45947.706186342592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45947.706186342592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45947.706186342592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45947.706186342592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45947.706186342592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45947.706186342592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45947.706186342592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45947.706186342592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45947.706186342592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45947.706186342592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45947.706186342592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45947.706186342592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45947.706186342592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45947.706186342592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45947.706186342592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45947.706186342592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45947.706186342592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45947.706186342592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45947.706186342592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45947.706186342592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45947.706186342592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45947.706186342592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45947.706186342592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45947.706186342592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45947.706186342592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45947.706186342592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45947.706186342592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45947.706186342592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45947.706186342592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45947.706186342592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45947.706186342592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45947.706186342592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45947.706186342592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45947.706186342592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45947.706186342592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45947.706186342592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45947.706186342592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5"/>
        <v>45947.706186342592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ref="G373:G436" ca="1" si="6">IFERROR(NOW()-F373,"-")</f>
        <v>45947.706186342592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45947.706186342592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45947.706186342592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45947.706186342592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45947.706186342592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45947.706186342592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45947.706186342592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45947.706186342592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45947.706186342592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45947.706186342592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45947.706186342592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45947.706186342592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45947.706186342592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45947.706186342592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45947.706186342592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45947.706186342592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45947.706186342592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45947.706186342592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45947.706186342592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45947.706186342592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45947.706186342592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45947.706186342592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45947.706186342592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45947.706186342592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45947.706186342592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45947.706186342592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45947.706186342592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45947.706186342592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45947.706186342592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45947.706186342592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45947.706186342592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45947.706186342592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45947.706186342592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45947.706186342592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45947.706186342592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45947.706186342592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45947.706186342592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45947.706186342592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45947.706186342592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45947.706186342592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45947.706186342592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45947.706186342592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45947.706186342592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45947.706186342592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45947.706186342592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45947.706186342592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45947.706186342592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45947.706186342592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45947.706186342592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45947.706186342592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45947.706186342592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45947.706186342592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45947.706186342592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45947.706186342592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45947.706186342592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45947.706186342592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45947.706186342592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45947.706186342592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45947.706186342592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45947.706186342592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45947.706186342592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45947.706186342592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45947.706186342592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6"/>
        <v>45947.706186342592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ref="G437:G500" ca="1" si="7">IFERROR(NOW()-F437,"-")</f>
        <v>45947.706186342592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45947.706186342592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45947.706186342592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45947.706186342592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45947.706186342592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45947.706186342592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45947.706186342592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45947.706186342592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45947.706186342592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45947.706186342592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45947.706186342592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45947.706186342592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45947.706186342592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45947.706186342592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45947.706186342592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45947.706186342592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45947.706186342592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45947.706186342592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45947.706186342592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45947.706186342592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45947.706186342592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45947.706186342592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45947.706186342592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45947.706186342592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45947.706186342592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45947.706186342592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45947.706186342592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45947.706186342592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45947.706186342592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45947.706186342592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45947.706186342592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45947.706186342592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45947.706186342592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45947.706186342592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45947.706186342592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45947.706186342592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45947.706186342592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45947.706186342592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45947.706186342592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45947.706186342592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45947.706186342592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45947.706186342592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45947.706186342592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45947.706186342592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45947.706186342592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45947.706186342592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45947.706186342592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45947.706186342592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45947.706186342592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45947.706186342592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45947.706186342592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45947.706186342592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45947.706186342592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45947.706186342592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45947.706186342592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45947.706186342592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45947.706186342592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45947.706186342592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45947.706186342592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45947.706186342592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45947.706186342592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45947.706186342592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45947.706186342592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7"/>
        <v>45947.706186342592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ref="G501:G564" ca="1" si="8">IFERROR(NOW()-F501,"-")</f>
        <v>45947.706186342592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45947.706186342592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45947.706186342592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45947.706186342592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45947.706186342592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45947.706186342592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45947.706186342592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45947.706186342592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45947.706186342592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45947.706186342592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45947.706186342592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45947.706186342592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45947.706186342592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45947.706186342592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45947.706186342592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45947.706186342592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45947.706186342592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45947.706186342592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45947.706186342592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45947.706186342592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45947.706186342592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45947.706186342592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45947.706186342592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45947.706186342592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45947.706186342592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45947.706186342592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45947.706186342592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45947.706186342592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45947.706186342592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45947.706186342592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45947.706186342592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45947.706186342592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45947.706186342592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45947.706186342592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45947.706186342592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45947.706186342592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45947.706186342592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45947.706186342592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45947.706186342592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45947.706186342592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45947.706186342592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45947.706186342592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45947.706186342592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45947.706186342592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45947.706186342592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45947.706186342592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45947.706186342592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45947.706186342592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45947.706186342592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45947.706186342592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45947.706186342592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45947.706186342592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45947.706186342592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45947.706186342592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45947.706186342592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45947.706186342592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45947.706186342592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45947.706186342592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45947.706186342592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45947.706186342592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45947.706186342592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45947.706186342592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45947.706186342592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8"/>
        <v>45947.706186342592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ref="G565:G628" ca="1" si="9">IFERROR(NOW()-F565,"-")</f>
        <v>45947.706186342592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45947.706186342592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45947.706186342592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45947.706186342592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45947.706186342592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45947.706186342592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45947.706186342592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45947.706186342592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45947.706186342592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45947.706186342592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45947.706186342592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45947.706186342592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45947.706186342592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45947.706186342592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45947.706186342592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45947.706186342592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45947.706186342592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45947.706186342592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45947.706186342592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45947.706186342592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45947.706186342592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45947.706186342592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45947.706186342592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45947.706186342592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45947.706186342592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45947.706186342592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45947.706186342592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45947.706186342592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45947.706186342592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45947.706186342592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45947.706186342592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45947.706186342592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45947.706186342592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45947.706186342592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45947.706186342592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45947.706186342592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45947.706186342592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45947.706186342592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45947.706186342592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45947.706186342592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45947.706186342592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45947.706186342592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45947.706186342592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45947.706186342592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45947.706186342592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45947.706186342592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45947.706186342592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45947.706186342592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45947.706186342592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45947.706186342592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45947.706186342592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45947.706186342592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45947.706186342592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45947.706186342592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45947.706186342592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45947.706186342592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45947.706186342592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45947.706186342592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45947.706186342592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45947.706186342592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45947.706186342592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45947.706186342592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45947.706186342592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9"/>
        <v>45947.706186342592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ref="G629:G692" ca="1" si="10">IFERROR(NOW()-F629,"-")</f>
        <v>45947.706186342592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45947.706186342592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45947.706186342592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45947.706186342592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45947.706186342592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45947.706186342592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45947.706186342592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45947.706186342592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45947.706186342592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45947.706186342592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45947.706186342592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45947.706186342592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45947.706186342592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45947.706186342592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45947.706186342592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45947.706186342592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45947.706186342592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45947.706186342592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45947.706186342592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45947.706186342592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45947.706186342592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45947.706186342592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45947.706186342592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45947.706186342592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45947.706186342592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45947.706186342592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45947.706186342592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45947.706186342592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45947.706186342592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45947.706186342592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45947.706186342592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45947.706186342592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45947.706186342592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45947.706186342592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45947.706186342592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45947.706186342592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45947.706186342592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45947.706186342592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45947.706186342592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45947.706186342592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45947.706186342592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45947.706186342592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45947.706186342592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45947.706186342592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45947.706186342592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45947.706186342592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45947.706186342592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45947.706186342592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45947.706186342592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45947.706186342592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45947.706186342592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45947.706186342592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45947.706186342592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45947.706186342592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45947.706186342592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45947.706186342592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45947.706186342592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45947.706186342592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45947.706186342592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45947.706186342592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45947.706186342592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45947.706186342592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45947.706186342592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0"/>
        <v>45947.706186342592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ref="G693:G756" ca="1" si="11">IFERROR(NOW()-F693,"-")</f>
        <v>45947.706186342592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45947.706186342592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45947.706186342592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45947.706186342592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45947.706186342592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45947.706186342592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45947.706186342592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45947.706186342592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45947.706186342592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45947.706186342592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45947.706186342592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45947.706186342592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45947.706186342592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45947.706186342592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45947.706186342592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45947.706186342592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45947.706186342592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45947.706186342592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45947.706186342592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45947.706186342592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45947.706186342592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45947.706186342592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45947.706186342592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45947.706186342592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45947.706186342592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45947.706186342592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45947.706186342592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45947.706186342592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45947.706186342592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45947.706186342592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45947.706186342592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45947.706186342592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45947.706186342592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45947.706186342592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45947.706186342592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45947.706186342592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45947.706186342592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45947.706186342592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45947.706186342592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45947.706186342592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45947.706186342592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45947.706186342592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45947.706186342592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45947.706186342592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45947.706186342592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45947.706186342592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45947.706186342592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45947.706186342592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45947.706186342592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45947.706186342592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45947.706186342592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45947.706186342592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45947.706186342592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45947.706186342592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45947.706186342592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45947.706186342592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45947.706186342592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45947.706186342592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45947.706186342592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45947.706186342592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45947.706186342592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45947.706186342592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45947.706186342592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1"/>
        <v>45947.706186342592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ref="G757:G820" ca="1" si="12">IFERROR(NOW()-F757,"-")</f>
        <v>45947.706186342592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45947.706186342592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45947.706186342592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45947.706186342592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45947.706186342592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45947.706186342592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45947.706186342592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45947.706186342592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45947.706186342592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45947.706186342592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45947.706186342592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45947.706186342592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45947.706186342592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45947.706186342592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45947.706186342592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45947.706186342592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45947.706186342592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45947.706186342592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45947.706186342592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45947.706186342592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45947.706186342592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45947.706186342592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45947.706186342592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45947.706186342592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45947.706186342592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45947.706186342592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45947.706186342592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45947.706186342592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45947.706186342592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45947.706186342592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45947.706186342592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45947.706186342592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45947.706186342592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45947.706186342592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45947.706186342592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45947.706186342592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45947.706186342592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45947.706186342592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45947.706186342592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45947.706186342592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45947.706186342592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45947.706186342592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45947.706186342592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45947.706186342592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45947.706186342592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45947.706186342592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45947.706186342592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45947.706186342592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45947.706186342592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45947.706186342592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45947.706186342592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45947.706186342592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45947.706186342592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45947.706186342592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45947.706186342592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45947.706186342592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45947.706186342592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45947.706186342592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45947.706186342592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45947.706186342592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45947.706186342592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45947.706186342592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45947.706186342592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2"/>
        <v>45947.706186342592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ref="G821:G884" ca="1" si="13">IFERROR(NOW()-F821,"-")</f>
        <v>45947.706186342592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45947.706186342592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45947.706186342592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45947.706186342592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45947.706186342592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45947.706186342592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45947.706186342592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45947.706186342592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45947.706186342592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45947.706186342592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45947.706186342592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45947.706186342592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45947.706186342592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45947.706186342592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45947.706186342592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45947.706186342592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45947.706186342592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45947.706186342592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45947.706186342592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45947.706186342592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45947.706186342592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45947.706186342592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45947.706186342592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45947.706186342592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45947.706186342592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45947.706186342592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45947.706186342592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45947.706186342592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45947.706186342592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45947.706186342592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45947.706186342592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45947.706186342592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45947.706186342592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45947.706186342592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45947.706186342592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45947.706186342592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45947.706186342592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45947.706186342592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45947.706186342592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45947.706186342592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45947.706186342592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45947.706186342592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45947.706186342592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45947.706186342592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45947.706186342592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45947.706186342592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45947.706186342592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45947.706186342592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45947.706186342592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45947.706186342592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45947.706186342592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45947.706186342592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45947.706186342592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45947.706186342592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45947.706186342592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45947.706186342592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45947.706186342592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45947.706186342592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45947.706186342592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45947.706186342592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45947.706186342592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45947.706186342592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45947.706186342592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3"/>
        <v>45947.706186342592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ref="G885:G948" ca="1" si="14">IFERROR(NOW()-F885,"-")</f>
        <v>45947.706186342592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45947.706186342592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45947.706186342592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45947.706186342592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45947.706186342592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45947.706186342592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45947.706186342592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45947.706186342592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45947.706186342592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45947.706186342592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45947.706186342592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45947.706186342592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45947.706186342592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45947.706186342592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45947.706186342592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45947.706186342592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45947.706186342592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45947.706186342592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45947.706186342592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45947.706186342592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45947.706186342592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45947.706186342592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45947.706186342592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45947.706186342592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45947.706186342592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45947.706186342592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45947.706186342592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45947.706186342592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45947.706186342592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45947.706186342592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45947.706186342592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45947.706186342592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45947.706186342592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45947.706186342592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45947.706186342592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45947.706186342592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45947.706186342592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45947.706186342592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45947.706186342592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45947.706186342592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45947.706186342592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45947.706186342592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45947.706186342592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45947.706186342592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45947.706186342592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45947.706186342592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45947.706186342592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45947.706186342592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45947.706186342592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45947.706186342592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45947.706186342592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45947.706186342592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45947.706186342592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45947.706186342592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45947.706186342592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45947.706186342592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45947.706186342592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45947.706186342592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45947.706186342592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45947.706186342592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45947.706186342592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45947.706186342592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45947.706186342592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4"/>
        <v>45947.706186342592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ref="G949:G1012" ca="1" si="15">IFERROR(NOW()-F949,"-")</f>
        <v>45947.706186342592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45947.706186342592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45947.706186342592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45947.706186342592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45947.706186342592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45947.706186342592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45947.706186342592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45947.706186342592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45947.706186342592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45947.706186342592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45947.706186342592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45947.706186342592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45947.706186342592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45947.706186342592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45947.706186342592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45947.706186342592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45947.706186342592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45947.706186342592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45947.706186342592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45947.706186342592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45947.706186342592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45947.706186342592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45947.706186342592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45947.706186342592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45947.706186342592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45947.706186342592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45947.706186342592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45947.706186342592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45947.706186342592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45947.706186342592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45947.706186342592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45947.706186342592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45947.706186342592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45947.706186342592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45947.706186342592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45947.706186342592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45947.706186342592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45947.706186342592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45947.706186342592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45947.706186342592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45947.706186342592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45947.706186342592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45947.706186342592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45947.706186342592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45947.706186342592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45947.706186342592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45947.706186342592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45947.706186342592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45947.706186342592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45947.706186342592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45947.706186342592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45947.706186342592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45947.706186342592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45947.706186342592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45947.706186342592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45947.706186342592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45947.706186342592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45947.706186342592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45947.706186342592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45947.706186342592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45947.706186342592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45947.706186342592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45947.706186342592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5"/>
        <v>45947.706186342592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ref="G1013:G1076" ca="1" si="16">IFERROR(NOW()-F1013,"-")</f>
        <v>45947.706186342592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45947.706186342592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45947.706186342592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45947.706186342592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45947.706186342592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45947.706186342592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45947.706186342592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45947.706186342592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45947.706186342592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45947.706186342592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45947.706186342592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45947.706186342592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45947.706186342592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45947.706186342592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45947.706186342592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45947.706186342592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45947.706186342592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45947.706186342592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45947.706186342592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45947.706186342592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45947.706186342592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45947.706186342592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45947.706186342592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45947.706186342592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45947.706186342592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45947.706186342592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45947.706186342592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45947.706186342592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45947.706186342592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45947.706186342592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45947.706186342592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45947.706186342592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45947.706186342592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45947.706186342592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45947.706186342592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45947.706186342592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45947.706186342592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45947.706186342592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45947.706186342592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45947.706186342592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45947.706186342592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45947.706186342592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45947.706186342592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45947.706186342592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45947.706186342592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45947.706186342592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45947.706186342592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45947.706186342592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45947.706186342592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45947.706186342592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45947.706186342592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45947.706186342592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45947.706186342592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45947.706186342592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45947.706186342592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45947.706186342592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45947.706186342592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45947.706186342592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45947.706186342592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45947.706186342592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45947.706186342592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45947.706186342592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45947.706186342592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6"/>
        <v>45947.706186342592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ref="G1077:G1140" ca="1" si="17">IFERROR(NOW()-F1077,"-")</f>
        <v>45947.706186342592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45947.706186342592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45947.706186342592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45947.706186342592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45947.706186342592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45947.706186342592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45947.706186342592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45947.706186342592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45947.706186342592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45947.706186342592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45947.706186342592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45947.706186342592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45947.706186342592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45947.706186342592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45947.706186342592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45947.706186342592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45947.706186342592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45947.706186342592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45947.706186342592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45947.706186342592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45947.706186342592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45947.706186342592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45947.706186342592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45947.706186342592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45947.706186342592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45947.706186342592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45947.706186342592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45947.706186342592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45947.706186342592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45947.706186342592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45947.706186342592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45947.706186342592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45947.706186342592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45947.706186342592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45947.706186342592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45947.706186342592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45947.706186342592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45947.706186342592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45947.706186342592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45947.706186342592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45947.706186342592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45947.706186342592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45947.706186342592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45947.706186342592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45947.706186342592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45947.706186342592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45947.706186342592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45947.706186342592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45947.706186342592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45947.706186342592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45947.706186342592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45947.706186342592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45947.706186342592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45947.706186342592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45947.706186342592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45947.706186342592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45947.706186342592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45947.706186342592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45947.706186342592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45947.706186342592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45947.706186342592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45947.706186342592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45947.706186342592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7"/>
        <v>45947.706186342592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ref="G1141:G1155" ca="1" si="18">IFERROR(NOW()-F1141,"-")</f>
        <v>45947.706186342592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45947.706186342592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45947.706186342592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45947.706186342592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45947.706186342592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45947.706186342592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45947.706186342592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45947.706186342592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45947.706186342592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45947.706186342592</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45947.706186342592</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45947.706186342592</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45947.706186342592</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45947.706186342592</v>
      </c>
      <c r="H1154" s="22"/>
      <c r="I1154" s="19" t="str">
        <f>IFERROR(VLOOKUP(D1154,DB!A:F,6,0),"")</f>
        <v/>
      </c>
      <c r="J1154" s="18" t="str">
        <f>IFERROR(VLOOKUP(D1154,DB!A:G,7,0),"")</f>
        <v/>
      </c>
      <c r="K1154" s="47"/>
      <c r="L1154" s="23" t="str">
        <f>IFERROR(VLOOKUP(D1154,DB!A:I,9,0),"")</f>
        <v/>
      </c>
    </row>
    <row r="1155" spans="1:12" ht="15" customHeight="1">
      <c r="A1155" s="19"/>
      <c r="B1155" s="64" t="str">
        <f>IFERROR(VLOOKUP(D1155,DB!A:K,11,0),"")</f>
        <v/>
      </c>
      <c r="C1155" s="18"/>
      <c r="D1155" s="18"/>
      <c r="E1155" s="18"/>
      <c r="F1155" s="20"/>
      <c r="G1155" s="21">
        <f t="shared" ca="1" si="18"/>
        <v>45947.706186342592</v>
      </c>
      <c r="H1155" s="22"/>
      <c r="I1155" s="19" t="str">
        <f>IFERROR(VLOOKUP(D1155,DB!A:F,6,0),"")</f>
        <v/>
      </c>
      <c r="J1155" s="18" t="str">
        <f>IFERROR(VLOOKUP(D1155,DB!A:G,7,0),"")</f>
        <v/>
      </c>
      <c r="K1155" s="47"/>
      <c r="L1155" s="23" t="str">
        <f>IFERROR(VLOOKUP(D1155,DB!A:I,9,0),"")</f>
        <v/>
      </c>
    </row>
  </sheetData>
  <dataValidations count="2">
    <dataValidation allowBlank="1" showInputMessage="1" showErrorMessage="1" sqref="E1" xr:uid="{5914219A-CB83-432D-936A-CC0CB6F3982A}"/>
    <dataValidation type="list" allowBlank="1" showInputMessage="1" showErrorMessage="1" sqref="E2:E115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9"/>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244.22546851851803</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0.211093518519192</v>
      </c>
      <c r="H3" s="128">
        <v>45947.457812499997</v>
      </c>
      <c r="I3" s="124" t="str">
        <f>IFERROR(VLOOKUP(D3,DB!A:F,6,0),"")</f>
        <v>SCECO</v>
      </c>
      <c r="J3" s="124" t="str">
        <f>IFERROR(VLOOKUP(D3,DB!A:G,7,0),"")</f>
        <v>Dead</v>
      </c>
      <c r="K3" s="130" t="s">
        <v>39061</v>
      </c>
      <c r="L3" s="126" t="str">
        <f>IFERROR(VLOOKUP(D3,DB!A:I,9,0),"")</f>
        <v>Latis</v>
      </c>
    </row>
    <row r="4" spans="1:16" ht="15" customHeight="1">
      <c r="A4" s="124"/>
      <c r="B4" s="124" t="str">
        <f>IFERROR(VLOOKUP(D4,DB!A:K,11,0),"")</f>
        <v/>
      </c>
      <c r="C4" s="125"/>
      <c r="D4" s="96"/>
      <c r="E4" s="101"/>
      <c r="F4" s="128"/>
      <c r="G4" s="129">
        <f ca="1">IFERROR(NOW()-F4,"")</f>
        <v>45947.706186111114</v>
      </c>
      <c r="H4" s="128"/>
      <c r="I4" s="124" t="str">
        <f>IFERROR(VLOOKUP(D4,DB!A:F,6,0),"")</f>
        <v/>
      </c>
      <c r="J4" s="124" t="str">
        <f>IFERROR(VLOOKUP(D4,DB!A:G,7,0),"")</f>
        <v/>
      </c>
      <c r="K4" s="130"/>
      <c r="L4" s="126" t="str">
        <f>IFERROR(VLOOKUP(D4,DB!A:I,9,0),"")</f>
        <v/>
      </c>
    </row>
    <row r="5" spans="1:16" ht="15" customHeight="1">
      <c r="A5" s="124"/>
      <c r="B5" s="124" t="str">
        <f>IFERROR(VLOOKUP(D5,DB!A:K,11,0),"")</f>
        <v/>
      </c>
      <c r="C5" s="125"/>
      <c r="D5" s="126"/>
      <c r="E5" s="101"/>
      <c r="F5" s="128"/>
      <c r="G5" s="129">
        <f ca="1">IFERROR(NOW()-F5,"")</f>
        <v>45947.706186111114</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45947.706186111114</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45947.706186111114</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45947.706186111114</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45947.706186111114</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45947.706186111114</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45947.706186111114</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45947.706186111114</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45947.706186111114</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45947.706186111114</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45947.706186111114</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45947.706186111114</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45947.706186111114</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45947.706186111114</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45947.706186111114</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45947.706186111114</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45947.706186111114</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45947.706186111114</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45947.706186111114</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45947.706186111114</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45947.706186111114</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45947.706186111114</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45947.706186111114</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45947.706186111114</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45947.706186111114</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45947.706186111114</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45947.706186111114</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45947.706186111114</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45947.706186111114</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45947.706186111114</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45947.706186111114</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45947.706186111114</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45947.706186111114</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45947.706186111114</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45947.706186111114</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45947.706186111114</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45947.706186111114</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45947.706186111114</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45947.706186111114</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45947.706186111114</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45947.706186111114</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45947.706186111114</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45947.706186111114</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45947.706186111114</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45947.706186111114</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45947.706186111114</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45947.706186111114</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45947.706186111114</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45947.706186111114</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45947.706186111114</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45947.706186111114</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45947.706186111114</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45947.706186111114</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45947.706186111114</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45947.706186111114</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45947.706186111114</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45947.706186111114</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45947.706186111114</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45947.706186111114</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45947.706186111114</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45947.706186111114</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45947.706186111114</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45947.706186111114</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45947.706186111114</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45947.706186111114</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45947.706186111114</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45947.706186111114</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45947.706186111114</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45947.706186111114</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45947.706186111114</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45947.706186111114</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45947.706186111114</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45947.706186111114</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45947.706186111114</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45947.706186111114</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45947.706186111114</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45947.706186111114</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45947.706186111114</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45947.706186111114</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45947.706186111114</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45947.706186111114</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45947.706186111114</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45947.706186111114</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45947.706186111114</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45947.706186111114</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45947.706186111114</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45947.706186111114</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45947.706186111114</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45947.706186111114</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45947.706186111114</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45947.706186111114</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45947.706186111114</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45947.706186111114</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45947.706186111114</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45947.706186111114</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45947.706186111114</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45947.706186111114</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45947.706186111114</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45947.706186111114</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45947.706186111114</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45947.706186111114</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45947.706186111114</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45947.706186111114</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45947.706186111114</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45947.706186111114</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45947.706186111114</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45947.706186111114</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45947.706186111114</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45947.706186111114</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45947.706186111114</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45947.706186111114</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45947.706186111114</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45947.706186111114</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45947.706186111114</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45947.706186111114</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45947.706186111114</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45947.706186111114</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45947.706186111114</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45947.706186111114</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45947.706186111114</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45947.706186111114</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45947.706186111114</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45947.706186111114</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45947.706186111114</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45947.706186111114</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45947.706186111114</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45947.706186111114</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45947.706186111114</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45947.706186111114</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45947.706186111114</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45947.706186111114</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45947.706186111114</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45947.706186111114</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45947.706186111114</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45947.706186111114</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45947.706186111114</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45947.706186111114</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45947.706186111114</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45947.706186111114</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45947.706186111114</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45947.706186111114</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45947.706186111114</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45947.706186111114</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45947.706186111114</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45947.706186111114</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45947.706186111114</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45947.706186111114</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45947.706186111114</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45947.706186111114</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45947.706186111114</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45947.706186111114</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45947.706186111114</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45947.706186111114</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45947.706186111114</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45947.706186111114</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45947.706186111114</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45947.706186111114</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45947.706186111114</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45947.706186111114</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45947.706186111114</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45947.706186111114</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45947.706186111114</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45947.706186111114</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45947.706186111114</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45947.706186111114</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45947.706186111114</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45947.706186111114</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45947.706186111114</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45947.706186111114</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45947.706186111114</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45947.706186111114</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45947.706186111114</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45947.706186111114</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45947.706186111114</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45947.706186111114</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45947.706186111114</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45947.706186111114</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45947.706186111114</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45947.706186111114</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45947.706186111114</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45947.706186111114</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45947.706186111114</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45947.706186111114</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45947.706186111114</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45947.706186111114</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45947.706186111114</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45947.706186111114</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45947.706186111114</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45947.706186111114</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45947.706186111114</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45947.706186111114</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45947.706186111114</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45947.706186111114</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45947.706186111114</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45947.706186111114</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45947.706186111114</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45947.706186111114</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45947.706186111114</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45947.706186111114</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45947.706186111114</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45947.706186111114</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45947.706186111114</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45947.706186111114</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45947.706186111114</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45947.706186111114</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45947.706186111114</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45947.706186111114</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45947.706186111114</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45947.706186111114</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45947.706186111114</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45947.706186111114</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45947.706186111114</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45947.706186111114</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45947.706186111114</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45947.706186111114</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45947.706186111114</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45947.706186111114</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45947.706186111114</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45947.706186111114</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45947.706186111114</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45947.706186111114</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45947.706186111114</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45947.706186111114</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45947.706186111114</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45947.706186111114</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45947.706186111114</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45947.706186111114</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45947.706186111114</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45947.706186111114</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45947.706186111114</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45947.706186111114</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45947.706186111114</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45947.706186111114</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45947.706186111114</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45947.706186111114</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45947.706186111114</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45947.706186111114</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45947.706186111114</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45947.706186111114</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45947.706186111114</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45947.706186111114</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45947.706186111114</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45947.706186111114</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45947.706186111114</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45947.706186111114</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45947.706186111114</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45947.706186111114</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45947.706186111114</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45947.706186111114</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45947.706186111114</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45947.706186111114</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45947.706186111114</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45947.706186111114</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45947.706186111114</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45947.706186111114</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45947.706186111114</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45947.706186111114</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45947.706186111114</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45947.706186111114</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45947.706186111114</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45947.706186111114</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45947.706186111114</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45947.706186111114</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45947.706186111114</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45947.706186111114</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45947.706186111114</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45947.706186111114</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45947.706186111114</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45947.706186111114</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45947.706186111114</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45947.706186111114</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45947.706186111114</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45947.706186111114</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45947.706186111114</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45947.706186111114</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45947.706186111114</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45947.706186111114</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45947.706186111114</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45947.706186111114</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45947.706186111114</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45947.706186111114</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45947.706186111114</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45947.706186111114</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45947.706186111114</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45947.706186111114</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45947.706186111114</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45947.706186111114</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45947.706186111114</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45947.706186111114</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45947.706186111114</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45947.706186111114</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45947.706186111114</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45947.706186111114</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45947.706186111114</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45947.706186111114</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45947.706186111114</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45947.706186111114</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45947.706186111114</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45947.706186111114</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45947.706186111114</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45947.706186111114</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45947.706186111114</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45947.706186111114</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45947.706186111114</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45947.706186111114</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45947.706186111114</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45947.706186111114</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45947.706186111114</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45947.706186111114</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45947.706186111114</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45947.706186111114</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45947.706186111114</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45947.706186111114</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45947.706186111114</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45947.706186111114</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45947.706186111114</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45947.706186111114</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45947.706186111114</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45947.706186111114</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45947.706186111114</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45947.706186111114</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45947.706186111114</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45947.706186111114</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45947.706186111114</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45947.706186111114</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45947.706186111114</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45947.706186111114</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45947.706186111114</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45947.706186111114</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45947.706186111114</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45947.706186111114</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45947.706186111114</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45947.706186111114</v>
      </c>
      <c r="H337" s="128"/>
      <c r="I337" s="124" t="str">
        <f>IFERROR(VLOOKUP(D337,DB!A:F,6,0),"")</f>
        <v/>
      </c>
      <c r="J337" s="124" t="str">
        <f>IFERROR(VLOOKUP(D337,DB!A:G,7,0),"")</f>
        <v/>
      </c>
      <c r="K337" s="130"/>
      <c r="L337" s="126" t="str">
        <f>IFERROR(VLOOKUP(D337,DB!A:I,9,0),"")</f>
        <v/>
      </c>
    </row>
    <row r="338" spans="1:12" ht="15" customHeight="1">
      <c r="A338" s="124"/>
      <c r="B338" s="124" t="str">
        <f>IFERROR(VLOOKUP(D338,DB!A:K,11,0),"")</f>
        <v/>
      </c>
      <c r="C338" s="125"/>
      <c r="D338" s="126"/>
      <c r="E338" s="127"/>
      <c r="F338" s="128"/>
      <c r="G338" s="129">
        <f ca="1">IFERROR(NOW()-F338,"")</f>
        <v>45947.706186111114</v>
      </c>
      <c r="H338" s="128"/>
      <c r="I338" s="124" t="str">
        <f>IFERROR(VLOOKUP(D338,DB!A:F,6,0),"")</f>
        <v/>
      </c>
      <c r="J338" s="124" t="str">
        <f>IFERROR(VLOOKUP(D338,DB!A:G,7,0),"")</f>
        <v/>
      </c>
      <c r="K338" s="130"/>
      <c r="L338" s="126" t="str">
        <f>IFERROR(VLOOKUP(D338,DB!A:I,9,0),"")</f>
        <v/>
      </c>
    </row>
    <row r="339" spans="1:12" ht="15" customHeight="1">
      <c r="A339" s="131"/>
      <c r="B339" s="131" t="str">
        <f>IFERROR(VLOOKUP(D339,DB!A:K,11,0),"")</f>
        <v/>
      </c>
      <c r="C339" s="132"/>
      <c r="D339" s="133"/>
      <c r="E339" s="134"/>
      <c r="F339" s="135"/>
      <c r="G339" s="136">
        <f ca="1">IFERROR(NOW()-F339,"")</f>
        <v>45947.706186111114</v>
      </c>
      <c r="H339" s="135"/>
      <c r="I339" s="131" t="str">
        <f>IFERROR(VLOOKUP(D339,DB!A:F,6,0),"")</f>
        <v/>
      </c>
      <c r="J339" s="131" t="str">
        <f>IFERROR(VLOOKUP(D339,DB!A:G,7,0),"")</f>
        <v/>
      </c>
      <c r="K339" s="137"/>
      <c r="L339" s="133" t="str">
        <f>IFERROR(VLOOKUP(D339,DB!A:I,9,0),"")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10" style="42" customWidth="1"/>
    <col min="8" max="8" width="16.3984375" style="41" customWidth="1"/>
    <col min="9" max="9" width="10.296875" style="40" customWidth="1"/>
    <col min="10" max="10" width="11.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55.87412592592591</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39049</v>
      </c>
      <c r="F3" s="38">
        <v>45926.188877314817</v>
      </c>
      <c r="G3" s="154">
        <f t="shared" ref="G3" ca="1" si="0">IFERROR(NOW()-F3,"")</f>
        <v>21.517308796297584</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2.9346120370391873</v>
      </c>
      <c r="H4" s="38">
        <v>45944.676192129627</v>
      </c>
      <c r="I4" s="37" t="str">
        <f>IFERROR(VLOOKUP(D4,DB!A:F,6,0),"")</f>
        <v>SCECO</v>
      </c>
      <c r="J4" s="37" t="str">
        <f>IFERROR(VLOOKUP(D4,DB!A:G,7,0),"")</f>
        <v>Dead</v>
      </c>
      <c r="K4" s="37" t="s">
        <v>39067</v>
      </c>
      <c r="L4" s="37" t="str">
        <f>IFERROR(VLOOKUP(D4,DB!A:I,9,0),"")</f>
        <v>Latis</v>
      </c>
    </row>
    <row r="5" spans="1:13" ht="30.75">
      <c r="A5" s="37" t="s">
        <v>39068</v>
      </c>
      <c r="B5" s="37" t="str">
        <f>IFERROR(VLOOKUP(D5,DB!A:K,11,0),"")</f>
        <v>R5</v>
      </c>
      <c r="C5" s="37">
        <v>1</v>
      </c>
      <c r="D5" s="123" t="s">
        <v>34747</v>
      </c>
      <c r="E5" s="37" t="s">
        <v>39049</v>
      </c>
      <c r="F5" s="38">
        <v>45947.497812499998</v>
      </c>
      <c r="G5" s="39">
        <f t="shared" ref="G5:G13" ca="1" si="2">IFERROR(NOW()-F5,"")</f>
        <v>0.20837361111625796</v>
      </c>
      <c r="H5" s="38">
        <v>45947.491562499999</v>
      </c>
      <c r="I5" s="37" t="str">
        <f>IFERROR(VLOOKUP(D5,DB!A:F,6,0),"")</f>
        <v>SCECO</v>
      </c>
      <c r="J5" s="37" t="str">
        <f>IFERROR(VLOOKUP(D5,DB!A:G,7,0),"")</f>
        <v>Dead</v>
      </c>
      <c r="K5" s="37" t="s">
        <v>39069</v>
      </c>
      <c r="L5" s="37" t="str">
        <f>IFERROR(VLOOKUP(D5,DB!A:I,9,0),"")</f>
        <v>Latis</v>
      </c>
    </row>
    <row r="6" spans="1:13" ht="15">
      <c r="A6" s="37"/>
      <c r="B6" s="37" t="str">
        <f>IFERROR(VLOOKUP(D6,DB!A:K,11,0),"")</f>
        <v/>
      </c>
      <c r="C6" s="37"/>
      <c r="D6" s="123"/>
      <c r="E6" s="37"/>
      <c r="F6" s="38"/>
      <c r="G6" s="39">
        <f t="shared" ca="1" si="2"/>
        <v>45947.706186111114</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45947.706186111114</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45947.706186111114</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45947.706186111114</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45947.706186111114</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45947.706186111114</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45947.706186111114</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45947.706186111114</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45947.706186111114</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45947.706186111114</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45947.706186111114</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45947.706186111114</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45947.706186111114</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45947.706186111114</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45947.706186111114</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45947.706186111114</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45947.706186111114</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45947.706186111114</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45947.706186111114</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45947.706186111114</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45947.706186111114</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45947.706186111114</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45947.706186111114</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45947.706186111114</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45947.706186111114</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45947.706186111114</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45947.706186111114</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45947.706186111114</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45947.706186111114</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45947.706186111114</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45947.706186111114</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45947.706186111114</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45947.706186111114</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45947.706186111114</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45947.706186111114</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45947.706186111114</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45947.706186111114</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45947.706186111114</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45947.706186111114</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45947.706186111114</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45947.706186111114</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45947.706186111114</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45947.706186111114</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45947.706186111114</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45947.706186111114</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45947.706186111114</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45947.706186111114</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45947.706186111114</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45947.706186111114</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45947.706186111114</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45947.706186111114</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45947.706186111114</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45947.706186111114</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45947.706186111114</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45947.706186111114</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45947.706186111114</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45947.706186111114</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45947.706186111114</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45947.706186111114</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45947.706186111114</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45947.706186111114</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45947.706186111114</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45947.706186111114</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45947.706186111114</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45947.706186111114</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45947.706186111114</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45947.706186111114</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45947.706186111114</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45947.706186111114</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45947.706186111114</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45947.706186111114</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45947.706186111114</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45947.706186111114</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45947.706186111114</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45947.706186111114</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45947.706186111114</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45947.706186111114</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45947.706186111114</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45947.706186111114</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45947.706186111114</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45947.706186111114</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45947.706186111114</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45947.706186111114</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45947.706186111114</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45947.706186111114</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45947.706186111114</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45947.706186111114</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45947.706186111114</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45947.706186111114</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45947.706186111114</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45947.706186111114</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45947.706186111114</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45947.706186111114</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45947.706186111114</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45947.706186111114</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45947.706186111114</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45947.706186111114</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45947.706186111114</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45947.706186111114</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45947.706186111114</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45947.706186111114</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45947.706186111114</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45947.706186111114</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45947.706186111114</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45947.706186111114</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45947.706186111114</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45947.706186111114</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45947.706186111114</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45947.706186111114</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45947.706186111114</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45947.706186111114</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45947.706186111114</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45947.706186111114</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45947.706186111114</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45947.706186111114</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45947.706186111114</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45947.706186111114</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45947.706186111114</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45947.706186111114</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45947.706186111114</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45947.706186111114</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45947.706186111114</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45947.706186111114</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45947.706186111114</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45947.706186111114</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45947.706186111114</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45947.706186111114</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45947.706186111114</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45947.706186111114</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45947.706186111114</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45947.706186111114</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45947.706186111114</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45947.706186111114</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45947.706186111114</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45947.706186111114</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45947.706186111114</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45947.706186111114</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45947.706186111114</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45947.706186111114</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45947.706186111114</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45947.706186111114</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45947.706186111114</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45947.706186111114</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45947.706186111114</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45947.706186111114</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45947.706186111114</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45947.706186111114</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45947.706186111114</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45947.706186111114</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45947.706186111114</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45947.706186111114</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45947.706186111114</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45947.706186111114</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45947.706186111114</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45947.706186111114</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45947.706186111114</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45947.706186111114</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45947.706186111114</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45947.706186111114</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45947.706186111114</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45947.706186111114</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45947.706186111114</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45947.706186111114</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45947.706186111114</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45947.706186111114</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45947.706186111114</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45947.706186111114</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45947.706186111114</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45947.706186111114</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45947.706186111114</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45947.706186111114</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45947.706186111114</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45947.706186111114</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45947.706186111114</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45947.706186111114</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45947.706186111114</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45947.706186111114</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45947.706186111114</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45947.706186111114</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45947.706186111114</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45947.706186111114</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45947.706186111114</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45947.706186111114</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45947.706186111114</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45947.706186111114</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45947.706186111114</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45947.706186111114</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45947.706186111114</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45947.706186111114</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45947.706186111114</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45947.706186111114</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45947.706186111114</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45947.706186111114</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45947.706186111114</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45947.706186111114</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45947.706186111114</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45947.706186111114</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45947.706186111114</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45947.706186111114</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45947.706186111114</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45947.706186111114</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45947.706186111114</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45947.706186111114</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45947.706186111114</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45947.706186111114</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45947.706186111114</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45947.706186111114</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45947.706186111114</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45947.706186111114</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45947.706186111114</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45947.706186111114</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45947.706186111114</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45947.706186111114</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45947.706186111114</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45947.706186111114</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45947.706186111114</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45947.706186111114</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45947.706186111114</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45947.706186111114</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45947.706186111114</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45947.706186111114</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45947.706186111114</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45947.706186111114</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45947.706186111114</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45947.706186111114</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45947.706186111114</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45947.706186111114</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45947.706186111114</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45947.706186111114</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45947.706186111114</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45947.706186111114</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45947.706186111114</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45947.706186111114</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45947.706186111114</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45947.706186111114</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45947.706186111114</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45947.706186111114</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45947.706186111114</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45947.706186111114</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45947.706186111114</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45947.706186111114</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45947.706186111114</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45947.706186111114</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45947.706186111114</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45947.706186111114</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45947.706186111114</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45947.706186111114</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45947.706186111114</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45947.706186111114</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45947.706186111114</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45947.706186111114</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45947.706186111114</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45947.706186111114</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45947.706186111114</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45947.706186111114</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45947.706186111114</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45947.706186111114</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45947.706186111114</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45947.706186111114</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45947.706186111114</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45947.706186111114</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45947.706186111114</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45947.706186111114</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45947.706186111114</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45947.706186111114</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45947.706186111114</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45947.706186111114</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45947.706186111114</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45947.706186111114</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45947.706186111114</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45947.706186111114</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45947.706186111114</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45947.706186111114</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45947.706186111114</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45947.706186111114</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45947.706186111114</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45947.706186111114</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45947.706186111114</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45947.706186111114</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45947.706186111114</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45947.706186111114</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45947.706186111114</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45947.706186111114</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45947.706186111114</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45947.706186111114</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45947.706186111114</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45947.706186111114</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45947.706186111114</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45947.706186111114</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45947.706186111114</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45947.706186111114</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45947.706186111114</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45947.706186111114</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45947.706186111114</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45947.706186111114</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45947.706186111114</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45947.706186111114</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45947.706186111114</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45947.706186111114</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45947.706186111114</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45947.706186111114</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45947.706186111114</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45947.706186111114</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45947.706186111114</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45947.706186111114</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45947.706186111114</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45947.706186111114</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45947.706186111114</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45947.706186111114</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45947.706186111114</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45947.706186111114</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45947.706186111114</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45947.706186111114</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45947.706186111114</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45947.706186111114</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45947.706186111114</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45947.706186111114</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45947.706186111114</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45947.706186111114</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45947.706186111114</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45947.706186111114</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45947.706186111114</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45947.706186111114</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45947.706186111114</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45947.706186111114</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45947.706186111114</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45947.706186111114</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45947.706186111114</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45947.706186111114</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45947.706186111114</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45947.706186111114</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45947.706186111114</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45947.706186111114</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45947.706186111114</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45947.706186111114</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45947.706186111114</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45947.706186111114</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45947.706186111114</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45947.706186111114</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45947.706186111114</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45947.706186111114</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45947.706186111114</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45947.706186111114</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45947.706186111114</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45947.706186111114</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45947.706186111114</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45947.706186111114</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45947.706186111114</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45947.706186111114</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45947.706186111114</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45947.706186111114</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45947.706186111114</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45947.706186111114</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45947.706186111114</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45947.706186111114</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45947.706186111114</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45947.706186111114</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45947.706186111114</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45947.706186111114</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45947.706186111114</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45947.706186111114</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45947.706186111114</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45947.706186111114</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45947.706186111114</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45947.706186111114</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45947.706186111114</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45947.706186111114</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45947.706186111114</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45947.706186111114</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45947.706186111114</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45947.706186111114</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45947.706186111114</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45947.706186111114</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45947.706186111114</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45947.706186111114</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45947.706186111114</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45947.706186111114</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45947.706186111114</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45947.706186111114</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45947.706186111114</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45947.706186111114</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45947.706186111114</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45947.706186111114</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45947.706186111114</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45947.706186111114</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45947.706186111114</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45947.706186111114</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45947.706186111114</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45947.706186111114</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45947.706186111114</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45947.706186111114</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45947.706186111114</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45947.706186111114</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45947.706186111114</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45947.706186111114</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45947.706186111114</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45947.706186111114</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45947.706186111114</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45947.706186111114</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45947.706186111114</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45947.706186111114</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45947.706186111114</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45947.706186111114</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45947.706186111114</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45947.706186111114</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45947.706186111114</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45947.706186111114</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45947.706186111114</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45947.706186111114</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45947.706186111114</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45947.706186111114</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45947.706186111114</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45947.706186111114</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45947.706186111114</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45947.706186111114</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45947.706186111114</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45947.706186111114</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45947.706186111114</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45947.706186111114</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45947.706186111114</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45947.706186111114</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45947.706186111114</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45947.706186111114</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45947.706186111114</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45947.706186111114</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45947.706186111114</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45947.706186111114</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45947.706186111114</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45947.706186111114</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45947.706186111114</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45947.706186111114</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45947.706186111114</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45947.706186111114</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45947.706186111114</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45947.706186111114</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45947.706186111114</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45947.706186111114</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45947.706186111114</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45947.706186111114</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45947.706186111114</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45947.706186111114</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45947.706186111114</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45947.706186111114</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45947.706186111114</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45947.706186111114</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45947.706186111114</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45947.706186111114</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45947.706186111114</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45947.706186111114</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45947.706186111114</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45947.706186111114</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45947.706186111114</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45947.706186111114</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45947.706186111114</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45947.706186111114</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45947.706186111114</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45947.706186111114</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45947.706186111114</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45947.706186111114</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45947.706186111114</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45947.706186111114</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45947.706186111114</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45947.706186111114</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45947.706186111114</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45947.706186111114</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45947.706186111114</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45947.706186111114</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45947.706186111114</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45947.706186111114</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45947.706186111114</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45947.706186111114</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45947.706186111114</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45947.706186111114</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45947.706186111114</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45947.706186111114</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45947.706186111114</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45947.706186111114</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45947.706186111114</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45947.706186111114</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45947.706186111114</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45947.706186111114</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45947.706186111114</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45947.706186111114</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45947.706186111114</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45947.706186111114</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45947.706186111114</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45947.706186111114</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45947.706186111114</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45947.706186111114</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45947.706186111114</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45947.706186111114</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45947.706186111114</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45947.706186111114</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45947.706186111114</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45947.706186111114</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45947.706186111114</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45947.706186111114</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45947.706186111114</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45947.706186111114</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45947.706186111114</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45947.706186111114</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45947.706186111114</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45947.706186111114</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45947.706186111114</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45947.706186111114</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45947.706186111114</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45947.706186111114</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45947.706186111114</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45947.706186111114</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45947.706186111114</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45947.706186111114</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45947.706186111114</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45947.706186111114</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45947.706186111114</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45947.706186111114</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45947.706186111114</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45947.706186111114</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45947.706186111114</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45947.706186111114</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45947.706186111114</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45947.706186111114</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45947.706186111114</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45947.706186111114</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45947.706186111114</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45947.706186111114</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45947.706186111114</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45947.706186111114</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45947.706186111114</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45947.706186111114</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45947.706186111114</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45947.706186111114</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45947.706186111114</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45947.706186111114</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45947.706186111114</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45947.706186111114</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45947.706186111114</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45947.706186111114</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45947.706186111114</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45947.706186111114</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45947.706186111114</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45947.706186111114</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45947.706186111114</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45947.706186111114</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45947.706186111114</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45947.706186111114</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45947.706186111114</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45947.706186111114</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45947.706186111114</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45947.706186111114</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45947.706186111114</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45947.706186111114</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45947.706186111114</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45947.706186111114</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45947.706186111114</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45947.706186111114</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45947.706186111114</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45947.706186111114</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45947.706186111114</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45947.706186111114</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45947.706186111114</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45947.706186111114</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45947.706186111114</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45947.706186111114</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45947.706186111114</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45947.706186111114</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45947.706186111114</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45947.706186111114</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45947.706186111114</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tabSelected="1" workbookViewId="0">
      <selection activeCell="D6" sqref="D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39070</v>
      </c>
      <c r="B2" s="146" t="s">
        <v>5398</v>
      </c>
      <c r="C2" s="145">
        <v>1</v>
      </c>
      <c r="D2" s="146" t="s">
        <v>34463</v>
      </c>
      <c r="E2" s="145" t="s">
        <v>39071</v>
      </c>
      <c r="F2" s="147">
        <v>45926.772847222222</v>
      </c>
      <c r="G2" s="148">
        <f ca="1">IFERROR(NOW()-F2,"-")</f>
        <v>20.93333888889174</v>
      </c>
      <c r="H2" s="149">
        <v>45927.449074074102</v>
      </c>
      <c r="I2" s="146" t="str">
        <f>IFERROR(VLOOKUP(D2,DB!A:F,6,0),"")</f>
        <v>SCECO</v>
      </c>
      <c r="J2" s="146" t="str">
        <f>IFERROR(VLOOKUP(D2,DB!A:G,7,0),"")</f>
        <v>Weak</v>
      </c>
      <c r="K2" s="145" t="s">
        <v>39072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39073</v>
      </c>
      <c r="B3" s="146" t="str">
        <f>IFERROR(VLOOKUP(D3,DB!A:K,11,0),"")</f>
        <v>R6</v>
      </c>
      <c r="C3" s="145">
        <v>1</v>
      </c>
      <c r="D3" s="146" t="s">
        <v>34282</v>
      </c>
      <c r="E3" s="145" t="s">
        <v>38964</v>
      </c>
      <c r="F3" s="149">
        <v>45939.529062499998</v>
      </c>
      <c r="G3" s="148">
        <f ca="1">IFERROR(NOW()-F3,"-")</f>
        <v>8.177123611116258</v>
      </c>
      <c r="H3" s="149">
        <v>45927.987534722219</v>
      </c>
      <c r="I3" s="146" t="str">
        <f>IFERROR(VLOOKUP(D3,DB!A:F,6,0),"")</f>
        <v>SCECO</v>
      </c>
      <c r="J3" s="146" t="str">
        <f>IFERROR(VLOOKUP(D3,DB!A:G,7,0),"")</f>
        <v>Vandalized</v>
      </c>
      <c r="K3" s="145" t="s">
        <v>39074</v>
      </c>
      <c r="L3" s="146" t="str">
        <f>IFERROR(VLOOKUP(D3,DB!A:I,9,0),"")</f>
        <v>Latis</v>
      </c>
    </row>
    <row r="4" spans="1:16383" ht="31.5" customHeight="1">
      <c r="A4" s="107" t="s">
        <v>39075</v>
      </c>
      <c r="B4" s="106" t="str">
        <f>IFERROR(VLOOKUP(D4,DB!A:K,11,0),"")</f>
        <v>R6</v>
      </c>
      <c r="C4" s="108">
        <v>1</v>
      </c>
      <c r="D4" s="106" t="s">
        <v>37769</v>
      </c>
      <c r="E4" s="109" t="s">
        <v>38964</v>
      </c>
      <c r="F4" s="110">
        <v>45947.537465277775</v>
      </c>
      <c r="G4" s="78">
        <f ca="1">IFERROR(NOW()-F4,"-")</f>
        <v>0.16872083333873888</v>
      </c>
      <c r="H4" s="110">
        <v>45947.579456018517</v>
      </c>
      <c r="I4" s="106" t="str">
        <f>IFERROR(VLOOKUP(D4,DB!A:F,6,0),"")</f>
        <v>Generator-SG</v>
      </c>
      <c r="J4" s="105" t="str">
        <f>IFERROR(VLOOKUP(D4,DB!A:G,7,0),"")</f>
        <v>Weak</v>
      </c>
      <c r="K4" s="111" t="s">
        <v>39076</v>
      </c>
      <c r="L4" s="112" t="str">
        <f>IFERROR(VLOOKUP(D4,DB!A:I,9,0),"")</f>
        <v>Latis</v>
      </c>
    </row>
    <row r="5" spans="1:16383" ht="31.5" customHeight="1">
      <c r="A5" s="107"/>
      <c r="B5" s="106" t="str">
        <f>IFERROR(VLOOKUP(D5,DB!A:K,11,0),"")</f>
        <v>R6</v>
      </c>
      <c r="C5" s="108"/>
      <c r="D5" s="106" t="s">
        <v>31962</v>
      </c>
      <c r="E5" s="109"/>
      <c r="F5" s="110"/>
      <c r="G5" s="78">
        <f ca="1">IFERROR(NOW()-F5,"-")</f>
        <v>45947.706186111114</v>
      </c>
      <c r="H5" s="110"/>
      <c r="I5" s="106" t="str">
        <f>IFERROR(VLOOKUP(D5,DB!A:F,6,0),"")</f>
        <v>SCECO</v>
      </c>
      <c r="J5" s="105" t="str">
        <f>IFERROR(VLOOKUP(D5,DB!A:G,7,0),"")</f>
        <v>Dead</v>
      </c>
      <c r="K5" s="111"/>
      <c r="L5" s="112" t="str">
        <f>IFERROR(VLOOKUP(D5,DB!A:I,9,0),"")</f>
        <v>Latis</v>
      </c>
    </row>
    <row r="6" spans="1:16383" ht="31.5" customHeight="1">
      <c r="A6" s="107"/>
      <c r="B6" s="106" t="str">
        <f>IFERROR(VLOOKUP(D6,DB!A:K,11,0),"")</f>
        <v/>
      </c>
      <c r="C6" s="108"/>
      <c r="D6" s="106"/>
      <c r="E6" s="109"/>
      <c r="F6" s="110"/>
      <c r="G6" s="78">
        <f ca="1">IFERROR(NOW()-F6,"-")</f>
        <v>45947.706186111114</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45947.706186111114</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45947.706186111114</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45947.706186111114</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45947.706186111114</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45947.706186111114</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45947.706186111114</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45947.706186111114</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45947.706186111114</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45947.706186111114</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45947.706186111114</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45947.706186111114</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45947.706186111114</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45947.706186111114</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45947.706186111114</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45947.706186111114</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45947.706186111114</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45947.706186111114</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45947.706186111114</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45947.706186111114</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45947.706186111114</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45947.706186111114</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45947.706186111114</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45947.706186111114</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45947.706186111114</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45947.706186111114</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45947.706186111114</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45947.706186111114</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45947.706186111114</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45947.706186111114</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45947.706186111114</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45947.706186111114</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45947.706186111114</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45947.706186111114</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45947.706186111114</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45947.706186111114</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45947.706186111114</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45947.706186111114</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45947.706186111114</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45947.706186111114</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45947.706186111114</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45947.706186111114</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45947.706186111114</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45947.706186111114</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45947.706186111114</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45947.706186111114</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45947.706186111114</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45947.706186111114</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45947.706186111114</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45947.706186111114</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45947.706186111114</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45947.706186111114</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45947.706186111114</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45947.706186111114</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45947.706186111114</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45947.706186111114</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45947.706186111114</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45947.706186111114</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45947.706186111114</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45947.706186111114</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45947.706186111114</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45947.706186111114</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45947.706186111114</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45947.706186111114</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45947.706186111114</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45947.706186111114</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45947.706186111114</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45947.706186111114</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45947.706186111114</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45947.706186111114</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45947.706186111114</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45947.706186111114</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45947.706186111114</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45947.706186111114</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45947.706186111114</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45947.706186111114</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45947.706186111114</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45947.706186111114</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45947.706186111114</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45947.706186111114</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45947.706186111114</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45947.706186111114</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45947.706186111114</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45947.706186111114</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45947.706186111114</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45947.706186111114</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45947.706186111114</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45947.706186111114</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45947.706186111114</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45947.706186111114</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45947.706186111114</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45947.706186111114</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45947.706186111114</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45947.706186111114</v>
      </c>
      <c r="H99" s="110"/>
      <c r="I99" s="106" t="str">
        <f>IFERROR(VLOOKUP(D99,DB!A:F,6,0),"")</f>
        <v/>
      </c>
      <c r="J99" s="105" t="str">
        <f>IFERROR(VLOOKUP(D99,DB!A:G,7,0),"")</f>
        <v/>
      </c>
      <c r="K99" s="111"/>
      <c r="L99" s="112" t="str">
        <f>IFERROR(VLOOKUP(D99,DB!A:I,9,0),"")</f>
        <v/>
      </c>
    </row>
    <row r="100" spans="1:12" ht="31.5" customHeight="1">
      <c r="A100" s="107"/>
      <c r="B100" s="106" t="str">
        <f>IFERROR(VLOOKUP(D100,DB!A:K,11,0),"")</f>
        <v/>
      </c>
      <c r="C100" s="108"/>
      <c r="D100" s="106"/>
      <c r="E100" s="109"/>
      <c r="F100" s="110"/>
      <c r="G100" s="78">
        <f ca="1">IFERROR(NOW()-F100,"-")</f>
        <v>45947.706186111114</v>
      </c>
      <c r="H100" s="110"/>
      <c r="I100" s="106" t="str">
        <f>IFERROR(VLOOKUP(D100,DB!A:F,6,0),"")</f>
        <v/>
      </c>
      <c r="J100" s="105" t="str">
        <f>IFERROR(VLOOKUP(D100,DB!A:G,7,0),"")</f>
        <v/>
      </c>
      <c r="K100" s="111"/>
      <c r="L100" s="112" t="str">
        <f>IFERROR(VLOOKUP(D100,DB!A:I,9,0),"")</f>
        <v/>
      </c>
    </row>
    <row r="101" spans="1:12" ht="31.5" customHeight="1">
      <c r="A101" s="107"/>
      <c r="B101" s="106" t="str">
        <f>IFERROR(VLOOKUP(D101,DB!A:K,11,0),"")</f>
        <v/>
      </c>
      <c r="C101" s="108"/>
      <c r="D101" s="106"/>
      <c r="E101" s="109"/>
      <c r="F101" s="110"/>
      <c r="G101" s="78">
        <f ca="1">IFERROR(NOW()-F101,"-")</f>
        <v>45947.706186111114</v>
      </c>
      <c r="H101" s="110"/>
      <c r="I101" s="106" t="str">
        <f>IFERROR(VLOOKUP(D101,DB!A:F,6,0),"")</f>
        <v/>
      </c>
      <c r="J101" s="105" t="str">
        <f>IFERROR(VLOOKUP(D101,DB!A:G,7,0),"")</f>
        <v/>
      </c>
      <c r="K101" s="111"/>
      <c r="L101" s="112" t="str">
        <f>IFERROR(VLOOKUP(D101,DB!A:I,9,0),"")</f>
        <v/>
      </c>
    </row>
  </sheetData>
  <dataValidations count="2">
    <dataValidation allowBlank="1" showInputMessage="1" showErrorMessage="1" sqref="E1" xr:uid="{380493DB-286A-4683-AF55-C78F04945A49}"/>
    <dataValidation type="list" allowBlank="1" showInputMessage="1" showErrorMessage="1" sqref="E3: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2025-10-17T13:58:55Z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