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559" documentId="13_ncr:1_{F6CB121F-512D-4AA6-A0C1-0FB36C537598}" xr6:coauthVersionLast="47" xr6:coauthVersionMax="47" xr10:uidLastSave="{EDC6572A-3BDC-4FEA-AF58-E7BDC623D09C}"/>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<sst xmlns="http://schemas.openxmlformats.org/spreadsheetml/2006/main" count="179036" uniqueCount="39110">
  <si>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</si>
  <si>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</si>
  <si>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</si>
  <si>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</si>
  <si>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</si>
  <si>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</si>
  <si>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</si>
  <si>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</si>
  <si>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</si>
  <si>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</si>
  <si>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</si>
  <si>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</si>
  <si>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</si>
  <si>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</si>
  <si>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</si>
  <si>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</si>
  <si>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</si>
  <si>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</si>
  <si>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</si>
  <si>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</si>
  <si>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</si>
  <si>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</si>
  <si>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</si>
  <si>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</si>
  <si>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</si>
  <si>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</si>
  <si>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</si>
  <si>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</si>
  <si>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</si>
  <si>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</si>
  <si>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</si>
  <si>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</si>
  <si>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</si>
  <si>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</si>
  <si>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</si>
  <si>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</si>
  <si>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</si>
  <si>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</si>
  <si>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</si>
  <si>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</si>
  <si>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</si>
  <si>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</si>
  <si>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</si>
  <si>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</si>
  <si>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</si>
  <si>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</si>
  <si>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</si>
  <si>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</si>
  <si>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</si>
  <si>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</si>
  <si>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</si>
  <si>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</si>
  <si>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</si>
  <si>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</si>
  <si>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</si>
  <si>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</si>
  <si>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</si>
  <si>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</si>
  <si>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</si>
  <si>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</si>
  <si>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</si>
  <si>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</si>
  <si>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</si>
  <si>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</si>
  <si>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</si>
  <si>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</si>
  <si>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</si>
  <si>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</si>
  <si>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</si>
  <si>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</si>
  <si>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</si>
  <si>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</si>
  <si>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</si>
  <si>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</si>
  <si>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</si>
  <si>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</si>
  <si>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</si>
  <si>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</si>
  <si>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</si>
  <si>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</si>
  <si>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</si>
  <si>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</si>
  <si>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</si>
  <si>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</si>
  <si>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</si>
  <si>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</si>
  <si>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</si>
  <si>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</si>
  <si>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</si>
  <si>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</si>
  <si>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</si>
  <si>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</si>
  <si>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</si>
  <si>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</si>
  <si>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</si>
  <si>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</si>
  <si>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</si>
  <si>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</si>
  <si>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</si>
  <si>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</si>
  <si>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</si>
  <si>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</si>
  <si>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</si>
  <si>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</si>
  <si>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</si>
  <si>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</si>
  <si>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</si>
  <si>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</si>
  <si>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</si>
  <si>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</si>
  <si>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</si>
  <si>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</si>
  <si>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</si>
  <si>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</si>
  <si>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</si>
  <si>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</si>
  <si>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</si>
  <si>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</si>
  <si>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</si>
  <si>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</si>
  <si>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</si>
  <si>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</si>
  <si>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</si>
  <si>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</si>
  <si>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</si>
  <si>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</si>
  <si>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</si>
  <si>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</si>
  <si>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</si>
  <si>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</si>
  <si>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</si>
  <si>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</si>
  <si>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</si>
  <si>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</si>
  <si>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</si>
  <si>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</si>
  <si>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</si>
  <si>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</si>
  <si>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</si>
  <si>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</si>
  <si>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</si>
  <si>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</si>
  <si>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</si>
  <si>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</si>
  <si>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</si>
  <si>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</si>
  <si>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</si>
  <si>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</si>
  <si>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</si>
  <si>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</si>
  <si>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</si>
  <si>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</si>
  <si>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</si>
  <si>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</si>
  <si>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</si>
  <si>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</si>
  <si>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</si>
  <si>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</si>
  <si>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</si>
  <si>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</si>
  <si>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</si>
  <si>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</si>
  <si>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</si>
  <si>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</si>
  <si>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</si>
  <si>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</si>
  <si>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</si>
  <si>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</si>
  <si>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</si>
  <si>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</si>
  <si>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</si>
  <si>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</si>
  <si>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</si>
  <si>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</si>
  <si>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</si>
  <si>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</si>
  <si>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</si>
  <si>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</si>
  <si>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</si>
  <si>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</si>
  <si>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</si>
  <si>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</si>
  <si>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</si>
  <si>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</si>
  <si>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</si>
  <si>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</si>
  <si>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</si>
  <si>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</si>
  <si>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</si>
  <si>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</si>
  <si>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</si>
  <si>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</si>
  <si>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</si>
  <si>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</si>
  <si>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</si>
  <si>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</si>
  <si>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</si>
  <si>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</si>
  <si>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</si>
  <si>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</si>
  <si>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</si>
  <si>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</si>
  <si>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</si>
  <si>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</si>
  <si>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</si>
  <si>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</si>
  <si>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</si>
  <si>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</si>
  <si>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</si>
  <si>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</si>
  <si>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</si>
  <si>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</si>
  <si>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</si>
  <si>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</si>
  <si>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</si>
  <si>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</si>
  <si>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</si>
  <si>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</si>
  <si>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</si>
  <si>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</si>
  <si>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</si>
  <si>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</si>
  <si>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</si>
  <si>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</si>
  <si>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</si>
  <si>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</si>
  <si>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</si>
  <si>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</si>
  <si>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</si>
  <si>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</si>
  <si>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</si>
  <si>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</si>
  <si>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</si>
  <si>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</si>
  <si>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</si>
  <si>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</si>
  <si>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</si>
  <si>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</si>
  <si>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</si>
  <si>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</si>
  <si>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</si>
  <si>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</si>
  <si>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</si>
  <si>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</si>
  <si>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</si>
  <si>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</si>
  <si>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</si>
  <si>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</si>
  <si>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</si>
  <si>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</si>
  <si>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</si>
  <si>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</si>
  <si>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</si>
  <si>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</si>
  <si>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</si>
  <si>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</si>
  <si>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</si>
  <si>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</si>
  <si>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</si>
  <si>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</si>
  <si>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</si>
  <si>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</si>
  <si>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</si>
  <si>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</si>
  <si>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</si>
  <si>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</si>
  <si>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</si>
  <si>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</si>
  <si>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</si>
  <si>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</si>
  <si>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</si>
  <si>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</si>
  <si>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</si>
  <si>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</si>
  <si>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</si>
  <si>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</si>
  <si>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</si>
  <si>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</si>
  <si>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</si>
  <si>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</si>
  <si>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</si>
  <si>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</si>
  <si>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</si>
  <si>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</si>
  <si>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</si>
  <si>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</si>
  <si>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</si>
  <si>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</si>
  <si>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</si>
  <si>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</si>
  <si>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</si>
  <si>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</si>
  <si>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</si>
  <si>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</si>
  <si>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</si>
  <si>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</si>
  <si>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</si>
  <si>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</si>
  <si>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</si>
  <si>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</si>
  <si>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</si>
  <si>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</si>
  <si>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</si>
  <si>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</si>
  <si>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</si>
  <si>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</si>
  <si>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</si>
  <si>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</si>
  <si>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</si>
  <si>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</si>
  <si>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</si>
  <si>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</si>
  <si>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</si>
  <si>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</si>
  <si>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</si>
  <si>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</si>
  <si>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</si>
  <si>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</si>
  <si>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</si>
  <si>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</si>
  <si>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</si>
  <si>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</si>
  <si>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</si>
  <si>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</si>
  <si>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</si>
  <si>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</si>
  <si>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</si>
  <si>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</si>
  <si>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</si>
  <si>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</si>
  <si>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</si>
  <si>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</si>
  <si>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</si>
  <si>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</si>
  <si>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</si>
  <si>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</si>
  <si>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</si>
  <si>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</si>
  <si>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</si>
  <si>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</si>
  <si>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</si>
  <si>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</si>
  <si>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</si>
  <si>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</si>
  <si>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</si>
  <si>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</si>
  <si>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</si>
  <si>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</si>
  <si>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</si>
  <si>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</si>
  <si>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</si>
  <si>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</si>
  <si>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</si>
  <si>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</si>
  <si>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</si>
  <si>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</si>
  <si>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</si>
  <si>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</si>
  <si>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</si>
  <si>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</si>
  <si>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</si>
  <si>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</si>
  <si>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</si>
  <si>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</si>
  <si>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</si>
  <si>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</si>
  <si>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</si>
  <si>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</si>
  <si>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</si>
  <si>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</si>
  <si>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</si>
  <si>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</si>
  <si>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</si>
  <si>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</si>
  <si>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</si>
  <si>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</si>
  <si>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</si>
  <si>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</si>
  <si>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</si>
  <si>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</si>
  <si>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</si>
  <si>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</si>
  <si>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</si>
  <si>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</si>
  <si>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</si>
  <si>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</si>
  <si>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</si>
  <si>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</si>
  <si>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</si>
  <si>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</si>
  <si>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</si>
  <si>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</si>
  <si>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</si>
  <si>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</si>
  <si>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</si>
  <si>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</si>
  <si>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</si>
  <si>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</si>
  <si>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</si>
  <si>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</si>
  <si>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</si>
  <si>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</si>
  <si>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</si>
  <si>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</si>
  <si>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</si>
  <si>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</si>
  <si>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</si>
  <si>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</si>
  <si>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</si>
  <si>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</si>
  <si>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</si>
  <si>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</si>
  <si>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</si>
  <si>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</si>
  <si>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</si>
  <si>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</si>
  <si>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</si>
  <si>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</si>
  <si>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</si>
  <si>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</si>
  <si>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</si>
  <si>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</si>
  <si>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</si>
  <si>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</si>
  <si>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</si>
  <si>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</si>
  <si>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</si>
  <si>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</si>
  <si>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</si>
  <si>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</si>
  <si>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</si>
  <si>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</si>
  <si>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</si>
  <si>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</si>
  <si>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</si>
  <si>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</si>
  <si>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</si>
  <si>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</si>
  <si>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</si>
  <si>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</si>
  <si>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</si>
  <si>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</si>
  <si>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</si>
  <si>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</si>
  <si>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</si>
  <si>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</si>
  <si>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</si>
  <si>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</si>
  <si>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</si>
  <si>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</si>
  <si>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</si>
  <si>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</si>
  <si>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</si>
  <si>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</si>
  <si>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</si>
  <si>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</si>
  <si>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</si>
  <si>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</si>
  <si>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</si>
  <si>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</si>
  <si>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</si>
  <si>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</si>
  <si>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</si>
  <si>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</si>
  <si>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</si>
  <si>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</si>
  <si>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</si>
  <si>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</si>
  <si>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</si>
  <si>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</si>
  <si>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</si>
  <si>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</si>
  <si>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</si>
  <si>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</si>
  <si>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</si>
  <si>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</si>
  <si>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</si>
  <si>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</si>
  <si>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</si>
  <si>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</si>
  <si>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</si>
  <si>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</si>
  <si>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</si>
  <si>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</si>
  <si>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</si>
  <si>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</si>
  <si>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</si>
  <si>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</si>
  <si>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</si>
  <si>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</si>
  <si>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</si>
  <si>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</si>
  <si>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</si>
  <si>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</si>
  <si>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</si>
  <si>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</si>
  <si>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</si>
  <si>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</si>
  <si>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</si>
  <si>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</si>
  <si>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</si>
  <si>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</si>
  <si>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</si>
  <si>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</si>
  <si>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</si>
  <si>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</si>
  <si>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</si>
  <si>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</si>
  <si>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</si>
  <si>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</si>
  <si>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</si>
  <si>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</si>
  <si>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</si>
  <si>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</si>
  <si>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</si>
  <si>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</si>
  <si>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</si>
  <si>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</si>
  <si>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</si>
  <si>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</si>
  <si>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</si>
  <si>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</si>
  <si>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</si>
  <si>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</si>
  <si>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</si>
  <si>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</si>
  <si>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</si>
  <si>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</si>
  <si>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</si>
  <si>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</si>
  <si>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</si>
  <si>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</si>
  <si>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</si>
  <si>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</si>
  <si>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</si>
  <si>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</si>
  <si>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</si>
  <si>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</si>
  <si>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</si>
  <si>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</si>
  <si>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</si>
  <si>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</si>
  <si>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</si>
  <si>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</si>
  <si>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</si>
  <si>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</si>
  <si>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</si>
  <si>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</si>
  <si>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</si>
  <si>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</si>
  <si>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</si>
  <si>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</si>
  <si>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</si>
  <si>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</si>
  <si>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</si>
  <si>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</si>
  <si>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</si>
  <si>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</si>
  <si>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</si>
  <si>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</si>
  <si>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</si>
  <si>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</si>
  <si>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</si>
  <si>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</si>
  <si>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</si>
  <si>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</si>
  <si>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</si>
  <si>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</si>
  <si>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</si>
  <si>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</si>
  <si>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</si>
  <si>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</si>
  <si>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</si>
  <si>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</si>
  <si>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</si>
  <si>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</si>
  <si>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</si>
  <si>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</si>
  <si>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</si>
  <si>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</si>
  <si>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</si>
  <si>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</si>
  <si>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</si>
  <si>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</si>
  <si>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</si>
  <si>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</si>
  <si>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</si>
  <si>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</si>
  <si>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</si>
  <si>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</si>
  <si>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</si>
  <si>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</si>
  <si>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</si>
  <si>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</si>
  <si>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</si>
  <si>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</si>
  <si>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</si>
  <si>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</si>
  <si>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</si>
  <si>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</si>
  <si>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</si>
  <si>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</si>
  <si>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</si>
  <si>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</si>
  <si>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</si>
  <si>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</si>
  <si>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</si>
  <si>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</si>
  <si>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</si>
  <si>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</si>
  <si>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</si>
  <si>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</si>
  <si>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</si>
  <si>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</si>
  <si>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</si>
  <si>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</si>
  <si>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</si>
  <si>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</si>
  <si>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</si>
  <si>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</si>
  <si>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</si>
  <si>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</si>
  <si>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</si>
  <si>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</si>
  <si>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</si>
  <si>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</si>
  <si>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</si>
  <si>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</si>
  <si>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</si>
  <si>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</si>
  <si>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</si>
  <si>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</si>
  <si>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</si>
  <si>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</si>
  <si>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</si>
  <si>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</si>
  <si>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</si>
  <si>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</si>
  <si>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</si>
  <si>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</si>
  <si>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</si>
  <si>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</si>
  <si>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</si>
  <si>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</si>
  <si>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</si>
  <si>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</si>
  <si>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</si>
  <si>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</si>
  <si>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</si>
  <si>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</si>
  <si>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</si>
  <si>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</si>
  <si>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</si>
  <si>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</si>
  <si>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</si>
  <si>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</si>
  <si>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</si>
  <si>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</si>
  <si>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</si>
  <si>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</si>
  <si>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</si>
  <si>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</si>
  <si>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</si>
  <si>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</si>
  <si>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</si>
  <si>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</si>
  <si>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</si>
  <si>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</si>
  <si>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</si>
  <si>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</si>
  <si>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</si>
  <si>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</si>
  <si>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</si>
  <si>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</si>
  <si>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</si>
  <si>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</si>
  <si>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</si>
  <si>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</si>
  <si>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</si>
  <si>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</si>
  <si>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</si>
  <si>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</si>
  <si>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</si>
  <si>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</si>
  <si>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</si>
  <si>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</si>
  <si>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</si>
  <si>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</si>
  <si>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</si>
  <si>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</si>
  <si>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</si>
  <si>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</si>
  <si>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</si>
  <si>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</si>
  <si>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</si>
  <si>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</si>
  <si>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</si>
  <si>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</si>
  <si>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</si>
  <si>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</si>
  <si>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</si>
  <si>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</si>
  <si>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</si>
  <si>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</si>
  <si>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</si>
  <si>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</si>
  <si>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</si>
  <si>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</si>
  <si>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</si>
  <si>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</si>
  <si>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</si>
  <si>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</si>
  <si>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</si>
  <si>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</si>
  <si>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</si>
  <si>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</si>
  <si>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</si>
  <si>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</si>
  <si>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</si>
  <si>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</si>
  <si>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</si>
  <si>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</si>
  <si>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</si>
  <si>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</si>
  <si>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</si>
  <si>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</si>
  <si>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</si>
  <si>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</si>
  <si>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</si>
  <si>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</si>
  <si>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</si>
  <si>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</si>
  <si>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</si>
  <si>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</si>
  <si>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</si>
  <si>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</si>
  <si>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</si>
  <si>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</si>
  <si>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</si>
  <si>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</si>
  <si>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</si>
  <si>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</si>
  <si>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</si>
  <si>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</si>
  <si>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</si>
  <si>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</si>
  <si>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</si>
  <si>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</si>
  <si>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</si>
  <si>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</si>
  <si>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</si>
  <si>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</si>
  <si>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</si>
  <si>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</si>
  <si>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</si>
  <si>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</si>
  <si>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</si>
  <si>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</si>
  <si>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</si>
  <si>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</si>
  <si>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</si>
  <si>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</si>
  <si>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</si>
  <si>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</si>
  <si>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</si>
  <si>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</si>
  <si>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</si>
  <si>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</si>
  <si>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</si>
  <si>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</si>
  <si>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</si>
  <si>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</si>
  <si>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</si>
  <si>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</si>
  <si>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</si>
  <si>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</si>
  <si>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</si>
  <si>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</si>
  <si>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</si>
  <si>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</si>
  <si>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</si>
  <si>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</si>
  <si>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</si>
  <si>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</si>
  <si>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</si>
  <si>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</si>
  <si>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</si>
  <si>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</si>
  <si>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</si>
  <si>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</si>
  <si>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</si>
  <si>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</si>
  <si>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</si>
  <si>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</si>
  <si>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</si>
  <si>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</si>
  <si>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</si>
  <si>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</si>
  <si>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</si>
  <si>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</si>
  <si>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</si>
  <si>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</si>
  <si>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</si>
  <si>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</si>
  <si>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</si>
  <si>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</si>
  <si>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</si>
  <si>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</si>
  <si>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</si>
  <si>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</si>
  <si>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</si>
  <si>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</si>
  <si>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</si>
  <si>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</si>
  <si>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</si>
  <si>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</si>
  <si>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</si>
  <si>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</si>
  <si>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</si>
  <si>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</si>
  <si>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</si>
  <si>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</si>
  <si>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</si>
  <si>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</si>
  <si>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</si>
  <si>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</si>
  <si>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</si>
  <si>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</si>
  <si>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</si>
  <si>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</si>
  <si>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</si>
  <si>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</si>
  <si>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</si>
  <si>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</si>
  <si>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</si>
  <si>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</si>
  <si>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</si>
  <si>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</si>
  <si>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</si>
  <si>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</si>
  <si>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</si>
  <si>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</si>
  <si>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</si>
  <si>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</si>
  <si>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</si>
  <si>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</si>
  <si>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</si>
  <si>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</si>
  <si>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</si>
  <si>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</si>
  <si>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</si>
  <si>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</si>
  <si>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</si>
  <si>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</si>
  <si>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</si>
  <si>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</si>
  <si>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</si>
  <si>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</si>
  <si>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</si>
  <si>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</si>
  <si>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</si>
  <si>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</si>
  <si>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</si>
  <si>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</si>
  <si>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</si>
  <si>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</si>
  <si>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</si>
  <si>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</si>
  <si>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</si>
  <si>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</si>
  <si>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</si>
  <si>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</si>
  <si>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</si>
  <si>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</si>
  <si>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</si>
  <si>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</si>
  <si>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</si>
  <si>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</si>
  <si>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</si>
  <si>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</si>
  <si>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</si>
  <si>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</si>
  <si>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</si>
  <si>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</si>
  <si>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</si>
  <si>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</si>
  <si>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</si>
  <si>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</si>
  <si>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</si>
  <si>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</si>
  <si>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</si>
  <si>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</si>
  <si>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</si>
  <si>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</si>
  <si>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</si>
  <si>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</si>
  <si>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</si>
  <si>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</si>
  <si>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</si>
  <si>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</si>
  <si>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</si>
  <si>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</si>
  <si>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</si>
  <si>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</si>
  <si>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</si>
  <si>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</si>
  <si>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</si>
  <si>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</si>
  <si>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</si>
  <si>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</si>
  <si>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</si>
  <si>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</si>
  <si>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</si>
  <si>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</si>
  <si>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</si>
  <si>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</si>
  <si>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</si>
  <si>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</si>
  <si>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</si>
  <si>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</si>
  <si>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</si>
  <si>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</si>
  <si>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</si>
  <si>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</si>
  <si>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</si>
  <si>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</si>
  <si>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</si>
  <si>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</si>
  <si>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</si>
  <si>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</si>
  <si>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</si>
  <si>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</si>
  <si>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</si>
  <si>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</si>
  <si>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</si>
  <si>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</si>
  <si>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</si>
  <si>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</si>
  <si>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</si>
  <si>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</si>
  <si>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</si>
  <si>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</si>
  <si>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</si>
  <si>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</si>
  <si>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</si>
  <si>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</si>
  <si>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</si>
  <si>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</si>
  <si>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</si>
  <si>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</si>
  <si>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</si>
  <si>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</si>
  <si>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</si>
  <si>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</si>
  <si>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</si>
  <si>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</si>
  <si>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</si>
  <si>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</si>
  <si>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</si>
  <si>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</si>
  <si>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</si>
  <si>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</si>
  <si>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</si>
  <si>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</si>
  <si>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</si>
  <si>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</si>
  <si>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</si>
  <si>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</si>
  <si>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</si>
  <si>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</si>
  <si>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</si>
  <si>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</si>
  <si>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</si>
  <si>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</si>
  <si>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</si>
  <si>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</si>
  <si>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</si>
  <si>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</si>
  <si>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</si>
  <si>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</si>
  <si>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</si>
  <si>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</si>
  <si>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</si>
  <si>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</si>
  <si>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</si>
  <si>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</si>
  <si>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</si>
  <si>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</si>
  <si>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</si>
  <si>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</si>
  <si>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</si>
  <si>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</si>
  <si>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</si>
  <si>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</si>
  <si>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</si>
  <si>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</si>
  <si>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</si>
  <si>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</si>
  <si>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</si>
  <si>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</si>
  <si>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</si>
  <si>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</si>
  <si>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</si>
  <si>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</si>
  <si>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</si>
  <si>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</si>
  <si>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</si>
  <si>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</si>
  <si>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</si>
  <si>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</si>
  <si>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</si>
  <si>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</si>
  <si>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</si>
  <si>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</si>
  <si>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</si>
  <si>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</si>
  <si>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</si>
  <si>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</si>
  <si>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</si>
  <si>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</si>
  <si>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</si>
  <si>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</si>
  <si>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</si>
  <si>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</si>
  <si>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</si>
  <si>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</si>
  <si>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</si>
  <si>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</si>
  <si>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</si>
  <si>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</si>
  <si>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</si>
  <si>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</si>
  <si>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</si>
  <si>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</si>
  <si>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</si>
  <si>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</si>
  <si>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</si>
  <si>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</si>
  <si>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</si>
  <si>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</si>
  <si>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</si>
  <si>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</si>
  <si>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</si>
  <si>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</si>
  <si>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</si>
  <si>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</si>
  <si>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</si>
  <si>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</si>
  <si>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</si>
  <si>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</si>
  <si>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</si>
  <si>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</si>
  <si>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</si>
  <si>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</si>
  <si>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</si>
  <si>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</si>
  <si>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</si>
  <si>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</si>
  <si>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</si>
  <si>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</si>
  <si>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</si>
  <si>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</si>
  <si>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</si>
  <si>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</si>
  <si>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</si>
  <si>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</si>
  <si>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</si>
  <si>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</si>
  <si>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</si>
  <si>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</si>
  <si>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</si>
  <si>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</si>
  <si>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</si>
  <si>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</si>
  <si>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</si>
  <si>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</si>
  <si>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</si>
  <si>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</si>
  <si>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</si>
  <si>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</si>
  <si>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</si>
  <si>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</si>
  <si>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</si>
  <si>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</si>
  <si>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</si>
  <si>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</si>
  <si>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</si>
  <si>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</si>
  <si>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</si>
  <si>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</si>
  <si>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</si>
  <si>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</si>
  <si>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</si>
  <si>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</si>
  <si>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</si>
  <si>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</si>
  <si>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</si>
  <si>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</si>
  <si>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</si>
  <si>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</si>
  <si>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</si>
  <si>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</si>
  <si>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</si>
  <si>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</si>
  <si>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</si>
  <si>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</si>
  <si>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</si>
  <si>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</si>
  <si>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</si>
  <si>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</si>
  <si>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</si>
  <si>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</si>
  <si>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</si>
  <si>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</si>
  <si>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</si>
  <si>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</si>
  <si>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</si>
  <si>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</si>
  <si>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</si>
  <si>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</si>
  <si>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</si>
  <si>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</si>
  <si>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</si>
  <si>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</si>
  <si>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</si>
  <si>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</si>
  <si>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</si>
  <si>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</si>
  <si>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</si>
  <si>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</si>
  <si>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</si>
  <si>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</si>
  <si>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</si>
  <si>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</si>
  <si>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</si>
  <si>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</si>
  <si>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</si>
  <si>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</si>
  <si>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</si>
  <si>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</si>
  <si>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</si>
  <si>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</si>
  <si>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</si>
  <si>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</si>
  <si>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</si>
  <si>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</si>
  <si>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</si>
  <si>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</si>
  <si>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</si>
  <si>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</si>
  <si>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</si>
  <si>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</si>
  <si>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</si>
  <si>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</si>
  <si>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</si>
  <si>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</si>
  <si>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</si>
  <si>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</si>
  <si>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</si>
  <si>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</si>
  <si>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</si>
  <si>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</si>
  <si>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</si>
  <si>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</si>
  <si>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</si>
  <si>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</si>
  <si>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</si>
  <si>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</si>
  <si>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</si>
  <si>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</si>
  <si>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</si>
  <si>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</si>
  <si>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</si>
  <si>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</si>
  <si>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</si>
  <si>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</si>
  <si>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</si>
  <si>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</si>
  <si>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</si>
  <si>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</si>
  <si>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</si>
  <si>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</si>
  <si>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</si>
  <si>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</si>
  <si>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</si>
  <si>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</si>
  <si>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</si>
  <si>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</si>
  <si>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</si>
  <si>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</si>
  <si>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</si>
  <si>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</si>
  <si>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</si>
  <si>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</si>
  <si>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</si>
  <si>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</si>
  <si>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</si>
  <si>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</si>
  <si>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</si>
  <si>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</si>
  <si>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</si>
  <si>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</si>
  <si>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</si>
  <si>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</si>
  <si>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</si>
  <si>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</si>
  <si>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</si>
  <si>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</si>
  <si>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</si>
  <si>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</si>
  <si>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</si>
  <si>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</si>
  <si>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</si>
  <si>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</si>
  <si>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</si>
  <si>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</si>
  <si>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</si>
  <si>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</si>
  <si>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</si>
  <si>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</si>
  <si>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</si>
  <si>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</si>
  <si>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</si>
  <si>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</si>
  <si>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</si>
  <si>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</si>
  <si>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</si>
  <si>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</si>
  <si>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</si>
  <si>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</si>
  <si>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</si>
  <si>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</si>
  <si>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</si>
  <si>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</si>
  <si>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</si>
  <si>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</si>
  <si>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</si>
  <si>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</si>
  <si>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</si>
  <si>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</si>
  <si>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</si>
  <si>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</si>
  <si>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</si>
  <si>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</si>
  <si>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</si>
  <si>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</si>
  <si>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</si>
  <si>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</si>
  <si>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</si>
  <si>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</si>
  <si>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</si>
  <si>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</si>
  <si>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</si>
  <si>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</si>
  <si>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</si>
  <si>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</si>
  <si>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</si>
  <si>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</si>
  <si>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</si>
  <si>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</si>
  <si>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</si>
  <si>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</si>
  <si>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</si>
  <si>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</si>
  <si>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</si>
  <si>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</si>
  <si>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</si>
  <si>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</si>
  <si>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</si>
  <si>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</si>
  <si>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</si>
  <si>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</si>
  <si>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</si>
  <si>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</si>
  <si>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</si>
  <si>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</si>
  <si>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</si>
  <si>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</si>
  <si>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</si>
  <si>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</si>
  <si>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</si>
  <si>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</si>
  <si>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</si>
  <si>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</si>
  <si>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</si>
  <si>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</si>
  <si>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</si>
  <si>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</si>
  <si>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</si>
  <si>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</si>
  <si>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</si>
  <si>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</si>
  <si>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</si>
  <si>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</si>
  <si>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</si>
  <si>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</si>
  <si>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</si>
  <si>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</si>
  <si>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</si>
  <si>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</si>
  <si>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</si>
  <si>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</si>
  <si>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</si>
  <si>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</si>
  <si>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</si>
  <si>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</si>
  <si>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</si>
  <si>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</si>
  <si>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</si>
  <si>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</si>
  <si>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</si>
  <si>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</si>
  <si>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</si>
  <si>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</si>
  <si>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</si>
  <si>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</si>
  <si>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</si>
  <si>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</si>
  <si>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</si>
  <si>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</si>
  <si>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</si>
  <si>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</si>
  <si>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</si>
  <si>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</si>
  <si>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</si>
  <si>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</si>
  <si>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</si>
  <si>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</si>
  <si>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</si>
  <si>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</si>
  <si>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</si>
  <si>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</si>
  <si>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</si>
  <si>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</si>
  <si>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</si>
  <si>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</si>
  <si>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</si>
  <si>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</si>
  <si>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</si>
  <si>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</si>
  <si>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</si>
  <si>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</si>
  <si>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</si>
  <si>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</si>
  <si>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</si>
  <si>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</si>
  <si>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</si>
  <si>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</si>
  <si>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</si>
  <si>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</si>
  <si>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</si>
  <si>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</si>
  <si>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</si>
  <si>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</si>
  <si>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</si>
  <si>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</si>
  <si>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</si>
  <si>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</si>
  <si>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</si>
  <si>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</si>
  <si>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</si>
  <si>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</si>
  <si>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</si>
  <si>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</si>
  <si>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</si>
  <si>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</si>
  <si>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</si>
  <si>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</si>
  <si>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</si>
  <si>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</si>
  <si>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</si>
  <si>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</si>
  <si>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</si>
  <si>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</si>
  <si>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</si>
  <si>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</si>
  <si>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</si>
  <si>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</si>
  <si>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</si>
  <si>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</si>
  <si>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</si>
  <si>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</si>
  <si>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</si>
  <si>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</si>
  <si>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</si>
  <si>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</si>
  <si>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</si>
  <si>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</si>
  <si>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</si>
  <si>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</si>
  <si>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</si>
  <si>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</si>
  <si>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</si>
  <si>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</si>
  <si>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</si>
  <si>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</si>
  <si>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</si>
  <si>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</si>
  <si>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</si>
  <si>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</si>
  <si>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</si>
  <si>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</si>
  <si>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</si>
  <si>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</si>
  <si>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</si>
  <si>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</si>
  <si>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</si>
  <si>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</si>
  <si>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</si>
  <si>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</si>
  <si>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</si>
  <si>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</si>
  <si>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</si>
  <si>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</si>
  <si>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</si>
  <si>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</si>
  <si>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</si>
  <si>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</si>
  <si>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</si>
  <si>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</si>
  <si>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</si>
  <si>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</si>
  <si>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</si>
  <si>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</si>
  <si>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</si>
  <si>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</si>
  <si>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</si>
  <si>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</si>
  <si>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</si>
  <si>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</si>
  <si>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</si>
  <si>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</si>
  <si>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</si>
  <si>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</si>
  <si>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</si>
  <si>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</si>
  <si>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</si>
  <si>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</si>
  <si>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</si>
  <si>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</si>
  <si>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</si>
  <si>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</si>
  <si>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</si>
  <si>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</si>
  <si>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</si>
  <si>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</si>
  <si>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</si>
  <si>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</si>
  <si>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</si>
  <si>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</si>
  <si>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</si>
  <si>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</si>
  <si>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</si>
  <si>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</si>
  <si>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</si>
  <si>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</si>
  <si>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</si>
  <si>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</si>
  <si>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</si>
  <si>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</si>
  <si>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</si>
  <si>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</si>
  <si>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</si>
  <si>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</si>
  <si>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</si>
  <si>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</si>
  <si>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</si>
  <si>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</si>
  <si>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</si>
  <si>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</si>
  <si>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</si>
  <si>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</si>
  <si>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</si>
  <si>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</si>
  <si>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</si>
  <si>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</si>
  <si>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</si>
  <si>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</si>
  <si>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</si>
  <si>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</si>
  <si>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</si>
  <si>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</si>
  <si>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</si>
  <si>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</si>
  <si>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</si>
  <si>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</si>
  <si>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</si>
  <si>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</si>
  <si>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</si>
  <si>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</si>
  <si>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</si>
  <si>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</si>
  <si>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</si>
  <si>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</si>
  <si>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</si>
  <si>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</si>
  <si>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</si>
  <si>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</si>
  <si>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</si>
  <si>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</si>
  <si>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</si>
  <si>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</si>
  <si>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</si>
  <si>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</si>
  <si>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</si>
  <si>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</si>
  <si>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</si>
  <si>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</si>
  <si>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</si>
  <si>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</si>
  <si>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</si>
  <si>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</si>
  <si>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</si>
  <si>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</si>
  <si>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</si>
  <si>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</si>
  <si>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</si>
  <si>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</si>
  <si>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</si>
  <si>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</si>
  <si>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</si>
  <si>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</si>
  <si>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</si>
  <si>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</si>
  <si>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</si>
  <si>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</si>
  <si>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</si>
  <si>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</si>
  <si>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</si>
  <si>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</si>
  <si>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</si>
  <si>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</si>
  <si>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</si>
  <si>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</si>
  <si>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</si>
  <si>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</si>
  <si>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</si>
  <si>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</si>
  <si>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</si>
  <si>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</si>
  <si>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</si>
  <si>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</si>
  <si>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</si>
  <si>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</si>
  <si>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</si>
  <si>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</si>
  <si>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</si>
  <si>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</si>
  <si>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</si>
  <si>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</si>
  <si>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</si>
  <si>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</si>
  <si>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</si>
  <si>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</si>
  <si>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</si>
  <si>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</si>
  <si>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</si>
  <si>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</si>
  <si>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</si>
  <si>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</si>
  <si>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</si>
  <si>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</si>
  <si>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</si>
  <si>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</si>
  <si>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</si>
  <si>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</si>
  <si>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</si>
  <si>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</si>
  <si>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</si>
  <si>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</si>
  <si>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</si>
  <si>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</si>
  <si>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</si>
  <si>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</si>
  <si>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</si>
  <si>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</si>
  <si>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</si>
  <si>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</si>
  <si>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</si>
  <si>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</si>
  <si>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</si>
  <si>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</si>
  <si>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</si>
  <si>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</si>
  <si>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</si>
  <si>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</si>
  <si>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</si>
  <si>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</si>
  <si>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</si>
  <si>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</si>
  <si>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</si>
  <si>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</si>
  <si>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</si>
  <si>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</si>
  <si>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</si>
  <si>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</si>
  <si>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</si>
  <si>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</si>
  <si>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</si>
  <si>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</si>
  <si>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</si>
  <si>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</si>
  <si>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</si>
  <si>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</si>
  <si>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</si>
  <si>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</si>
  <si>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</si>
  <si>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</si>
  <si>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</si>
  <si>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</si>
  <si>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</si>
  <si>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</si>
  <si>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</si>
  <si>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</si>
  <si>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</si>
  <si>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</si>
  <si>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</si>
  <si>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</si>
  <si>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</si>
  <si>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</si>
  <si>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</si>
  <si>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</si>
  <si>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</si>
  <si>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</si>
  <si>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</si>
  <si>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</si>
  <si>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</si>
  <si>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</si>
  <si>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</si>
  <si>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</si>
  <si>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</si>
  <si>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</si>
  <si>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</si>
  <si>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</si>
  <si>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</si>
  <si>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</si>
  <si>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</si>
  <si>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</si>
  <si>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</si>
  <si>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</si>
  <si>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</si>
  <si>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</si>
  <si>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</si>
  <si>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</si>
  <si>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</si>
  <si>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</si>
  <si>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</si>
  <si>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</si>
  <si>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</si>
  <si>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</si>
  <si>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</si>
  <si>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</si>
  <si>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</si>
  <si>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</si>
  <si>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</si>
  <si>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</si>
  <si>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</si>
  <si>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</si>
  <si>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</si>
  <si>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</si>
  <si>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</si>
  <si>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</si>
  <si>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</si>
  <si>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</si>
  <si>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</si>
  <si>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</si>
  <si>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</si>
  <si>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</si>
  <si>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</si>
  <si>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</si>
  <si>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</si>
  <si>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</si>
  <si>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</si>
  <si>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</si>
  <si>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</si>
  <si>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</si>
  <si>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</si>
  <si>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</si>
  <si>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</si>
  <si>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</si>
  <si>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</si>
  <si>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</si>
  <si>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</si>
  <si>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</si>
  <si>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</si>
  <si>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</si>
  <si>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</si>
  <si>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</si>
  <si>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</si>
  <si>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</si>
  <si>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</si>
  <si>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</si>
  <si>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</si>
  <si>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</si>
  <si>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</si>
  <si>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</si>
  <si>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</si>
  <si>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</si>
  <si>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</si>
  <si>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</si>
  <si>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</si>
  <si>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</si>
  <si>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</si>
  <si>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</si>
  <si>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</si>
  <si>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</si>
  <si>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</si>
  <si>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</si>
  <si>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</si>
  <si>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</si>
  <si>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</si>
  <si>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</si>
  <si>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</si>
  <si>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</si>
  <si>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</si>
  <si>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</si>
  <si>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</si>
  <si>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</si>
  <si>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</si>
  <si>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</si>
  <si>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</si>
  <si>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</si>
  <si>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</si>
  <si>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</si>
  <si>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</si>
  <si>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</si>
  <si>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</si>
  <si>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</si>
  <si>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</si>
  <si>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</si>
  <si>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</si>
  <si>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</si>
  <si>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</si>
  <si>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</si>
  <si>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</si>
  <si>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</si>
  <si>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</si>
  <si>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</si>
  <si>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</si>
  <si>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</si>
  <si>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</si>
  <si>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</si>
  <si>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</si>
  <si>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</si>
  <si>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</si>
  <si>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</si>
  <si>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</si>
  <si>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</si>
  <si>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</si>
  <si>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</si>
  <si>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</si>
  <si>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</si>
  <si>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</si>
  <si>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</si>
  <si>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</si>
  <si>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</si>
  <si>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</si>
  <si>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</si>
  <si>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</si>
  <si>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</si>
  <si>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</si>
  <si>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</si>
  <si>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</si>
  <si>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</si>
  <si>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</si>
  <si>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</si>
  <si>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</si>
  <si>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</si>
  <si>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</si>
  <si>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</si>
  <si>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</si>
  <si>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</si>
  <si>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</si>
  <si>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</si>
  <si>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</si>
  <si>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</si>
  <si>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</si>
  <si>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</si>
  <si>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</si>
  <si>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</si>
  <si>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</si>
  <si>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</si>
  <si>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</si>
  <si>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</si>
  <si>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</si>
  <si>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</si>
  <si>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</si>
  <si>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</si>
  <si>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</si>
  <si>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</si>
  <si>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</si>
  <si>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</si>
  <si>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</si>
  <si>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</si>
  <si>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</si>
  <si>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</si>
  <si>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</si>
  <si>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</si>
  <si>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</si>
  <si>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</si>
  <si>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</si>
  <si>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</si>
  <si>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</si>
  <si>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</si>
  <si>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</si>
  <si>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</si>
  <si>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</si>
  <si>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</si>
  <si>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</si>
  <si>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</si>
  <si>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</si>
  <si>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</si>
  <si>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</si>
  <si>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</si>
  <si>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</si>
  <si>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</si>
  <si>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</si>
  <si>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</si>
  <si>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</si>
  <si>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</si>
  <si>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</si>
  <si>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</si>
  <si>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</si>
  <si>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</si>
  <si>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</si>
  <si>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</si>
  <si>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</si>
  <si>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</si>
  <si>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</si>
  <si>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</si>
  <si>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</si>
  <si>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</si>
  <si>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</si>
  <si>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</si>
  <si>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</si>
  <si>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</si>
  <si>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</si>
  <si>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</si>
  <si>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</si>
  <si>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</si>
  <si>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</si>
  <si>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</si>
  <si>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</si>
  <si>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</si>
  <si>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</si>
  <si>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</si>
  <si>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</si>
  <si>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</si>
  <si>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</si>
  <si>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</si>
  <si>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</si>
  <si>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</si>
  <si>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</si>
  <si>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</si>
  <si>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</si>
  <si>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</si>
  <si>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</si>
  <si>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</si>
  <si>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</si>
  <si>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</si>
  <si>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</si>
  <si>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</si>
  <si>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</si>
  <si>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</si>
  <si>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</si>
  <si>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</si>
  <si>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</si>
  <si>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</si>
  <si>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</si>
  <si>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</si>
  <si>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</si>
  <si>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</si>
  <si>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</si>
  <si>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</si>
  <si>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</si>
  <si>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</si>
  <si>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</si>
  <si>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</si>
  <si>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</si>
  <si>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</si>
  <si>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</si>
  <si>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</si>
  <si>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</si>
  <si>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</si>
  <si>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</si>
  <si>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</si>
  <si>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</si>
  <si>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</si>
  <si>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</si>
  <si>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</si>
  <si>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</si>
  <si>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</si>
  <si>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</si>
  <si>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</si>
  <si>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</si>
  <si>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</si>
  <si>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</si>
  <si>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</si>
  <si>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</si>
  <si>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</si>
  <si>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</si>
  <si>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</si>
  <si>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</si>
  <si>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</si>
  <si>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</si>
  <si>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</si>
  <si>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</si>
  <si>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</si>
  <si>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</si>
  <si>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</si>
  <si>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</si>
  <si>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</si>
  <si>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</si>
  <si>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</si>
  <si>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</si>
  <si>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</si>
  <si>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</si>
  <si>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</si>
  <si>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</si>
  <si>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</si>
  <si>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</si>
  <si>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</si>
  <si>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</si>
  <si>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</si>
  <si>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</si>
  <si>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</si>
  <si>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</si>
  <si>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</si>
  <si>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</si>
  <si>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</si>
  <si>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</si>
  <si>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</si>
  <si>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</si>
  <si>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</si>
  <si>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</si>
  <si>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</si>
  <si>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</si>
  <si>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</si>
  <si>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</si>
  <si>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</si>
  <si>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</si>
  <si>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</si>
  <si>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</si>
  <si>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</si>
  <si>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</si>
  <si>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</si>
  <si>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</si>
  <si>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</si>
  <si>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</si>
  <si>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</si>
  <si>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</si>
  <si>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</si>
  <si>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</si>
  <si>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</si>
  <si>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</si>
  <si>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</si>
  <si>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</si>
  <si>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</si>
  <si>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</si>
  <si>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</si>
  <si>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</si>
  <si>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</si>
  <si>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</si>
  <si>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</si>
  <si>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</si>
  <si>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</si>
  <si>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</si>
  <si>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</si>
  <si>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</si>
  <si>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</si>
  <si>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</si>
  <si>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</si>
  <si>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</si>
  <si>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</si>
  <si>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</si>
  <si>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</si>
  <si>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</si>
  <si>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</si>
  <si>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</si>
  <si>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</si>
  <si>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</si>
  <si>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</si>
  <si>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</si>
  <si>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</si>
  <si>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</si>
  <si>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</si>
  <si>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</si>
  <si>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</si>
  <si>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</si>
  <si>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</si>
  <si>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</si>
  <si>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</si>
  <si>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</si>
  <si>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</si>
  <si>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</si>
  <si>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</si>
  <si>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</si>
  <si>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</si>
  <si>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</si>
  <si>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</si>
  <si>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</si>
  <si>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</si>
  <si>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</si>
  <si>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</si>
  <si>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</si>
  <si>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</si>
  <si>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</si>
  <si>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</si>
  <si>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</si>
  <si>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</si>
  <si>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</si>
  <si>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</si>
  <si>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</si>
  <si>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</si>
  <si>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</si>
  <si>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</si>
  <si>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</si>
  <si>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</si>
  <si>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</si>
  <si>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</si>
  <si>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</si>
  <si>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</si>
  <si>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</si>
  <si>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</si>
  <si>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</si>
  <si>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</si>
  <si>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</si>
  <si>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</si>
  <si>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</si>
  <si>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</si>
  <si>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</si>
  <si>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</si>
  <si>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</si>
  <si>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</si>
  <si>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</si>
  <si>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</si>
  <si>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</si>
  <si>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</si>
  <si>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</si>
  <si>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</si>
  <si>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</si>
  <si>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</si>
  <si>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</si>
  <si>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</si>
  <si>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</si>
  <si>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</si>
  <si>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</si>
  <si>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</si>
  <si>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</si>
  <si>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</si>
  <si>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</si>
  <si>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</si>
  <si>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</si>
  <si>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</si>
  <si>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</si>
  <si>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</si>
  <si>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</si>
  <si>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</si>
  <si>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</si>
  <si>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</si>
  <si>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</si>
  <si>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</si>
  <si>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</si>
  <si>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</si>
  <si>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</si>
  <si>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</si>
  <si>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</si>
  <si>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</si>
  <si>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</si>
  <si>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</si>
  <si>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</si>
  <si>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</si>
  <si>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</si>
  <si>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</si>
  <si>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</si>
  <si>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</si>
  <si>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</si>
  <si>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</si>
  <si>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</si>
  <si>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</si>
  <si>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</si>
  <si>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</si>
  <si>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</si>
  <si>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</si>
  <si>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</si>
  <si>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</si>
  <si>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</si>
  <si>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</si>
  <si>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</si>
  <si>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</si>
  <si>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</si>
  <si>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</si>
  <si>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</si>
  <si>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</si>
  <si>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</si>
  <si>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</si>
  <si>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</si>
  <si>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</si>
  <si>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</si>
  <si>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</si>
  <si>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</si>
  <si>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</si>
  <si>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</si>
  <si>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</si>
  <si>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</si>
  <si>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</si>
  <si>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</si>
  <si>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</si>
  <si>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</si>
  <si>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</si>
  <si>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</si>
  <si>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</si>
  <si>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</si>
  <si>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</si>
  <si>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</si>
  <si>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</si>
  <si>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</si>
  <si>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</si>
  <si>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</si>
  <si>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</si>
  <si>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</si>
  <si>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</si>
  <si>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</si>
  <si>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</si>
  <si>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</si>
  <si>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</si>
  <si>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</si>
  <si>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</si>
  <si>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</si>
  <si>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</si>
  <si>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</si>
  <si>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</si>
  <si>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</si>
  <si>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</si>
  <si>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</si>
  <si>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</si>
  <si>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</si>
  <si>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</si>
  <si>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</si>
  <si>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</si>
  <si>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</si>
  <si>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</si>
  <si>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</si>
  <si>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</si>
  <si>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</si>
  <si>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</si>
  <si>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</si>
  <si>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</si>
  <si>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</si>
  <si>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</si>
  <si>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</si>
  <si>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</si>
  <si>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</si>
  <si>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</si>
  <si>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</si>
  <si>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</si>
  <si>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</si>
  <si>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</si>
  <si>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</si>
  <si>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</si>
  <si>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</si>
  <si>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</si>
  <si>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</si>
  <si>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</si>
  <si>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</si>
  <si>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</si>
  <si>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</si>
  <si>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</si>
  <si>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</si>
  <si>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</si>
  <si>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</si>
  <si>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</si>
  <si>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</si>
  <si>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</si>
  <si>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</si>
  <si>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</si>
  <si>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</si>
  <si>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</si>
  <si>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</si>
  <si>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</si>
  <si>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</si>
  <si>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</si>
  <si>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</si>
  <si>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</si>
  <si>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</si>
  <si>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</si>
  <si>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</si>
  <si>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</si>
  <si>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</si>
  <si>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</si>
  <si>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</si>
  <si>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</si>
  <si>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</si>
  <si>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</si>
  <si>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</si>
  <si>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</si>
  <si>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</si>
  <si>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</si>
  <si>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</si>
  <si>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</si>
  <si>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</si>
  <si>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</si>
  <si>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</si>
  <si>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</si>
  <si>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</si>
  <si>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</si>
  <si>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</si>
  <si>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</si>
  <si>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</si>
  <si>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</si>
  <si>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</si>
  <si>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</si>
  <si>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</si>
  <si>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</si>
  <si>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</si>
  <si>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</si>
  <si>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</si>
  <si>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</si>
  <si>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</si>
  <si>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</si>
  <si>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</si>
  <si>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</si>
  <si>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</si>
  <si>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</si>
  <si>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</si>
  <si>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</si>
  <si>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</si>
  <si>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</si>
  <si>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</si>
  <si>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</si>
  <si>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</si>
  <si>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</si>
  <si>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</si>
  <si>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</si>
  <si>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</si>
  <si>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</si>
  <si>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</si>
  <si>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</si>
  <si>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</si>
  <si>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</si>
  <si>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</si>
  <si>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</si>
  <si>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</si>
  <si>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</si>
  <si>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</si>
  <si>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</si>
  <si>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</si>
  <si>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</si>
  <si>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</si>
  <si>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</si>
  <si>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</si>
  <si>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</si>
  <si>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</si>
  <si>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</si>
  <si>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</si>
  <si>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</si>
  <si>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</si>
  <si>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</si>
  <si>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</si>
  <si>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</si>
  <si>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</si>
  <si>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</si>
  <si>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</si>
  <si>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</si>
  <si>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</si>
  <si>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</si>
  <si>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</si>
  <si>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</si>
  <si>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</si>
  <si>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</si>
  <si>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</si>
  <si>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</si>
  <si>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</si>
  <si>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</si>
  <si>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</si>
  <si>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</si>
  <si>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</si>
  <si>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</si>
  <si>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</si>
  <si>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</si>
  <si>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</si>
  <si>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</si>
  <si>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</si>
  <si>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</si>
  <si>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</si>
  <si>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</si>
  <si>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</si>
  <si>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</si>
  <si>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</si>
  <si>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</si>
  <si>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</si>
  <si>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</si>
  <si>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</si>
  <si>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</si>
  <si>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</si>
  <si>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</si>
  <si>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</si>
  <si>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</si>
  <si>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</si>
  <si>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</si>
  <si>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</si>
  <si>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</si>
  <si>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</si>
  <si>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</si>
  <si>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</si>
  <si>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</si>
  <si>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</si>
  <si>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</si>
  <si>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</si>
  <si>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</si>
  <si>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</si>
  <si>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</si>
  <si>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</si>
  <si>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</si>
  <si>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</si>
  <si>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</si>
  <si>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</si>
  <si>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</si>
  <si>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</si>
  <si>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</si>
  <si>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</si>
  <si>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</si>
  <si>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</si>
  <si>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</si>
  <si>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</si>
  <si>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</si>
  <si>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</si>
  <si>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</si>
  <si>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</si>
  <si>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</si>
  <si>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</si>
  <si>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</si>
  <si>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</si>
  <si>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</si>
  <si>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</si>
  <si>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</si>
  <si>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</si>
  <si>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</si>
  <si>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</si>
  <si>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</si>
  <si>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</si>
  <si>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</si>
  <si>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</si>
  <si>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</si>
  <si>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</si>
  <si>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</si>
  <si>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</si>
  <si>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</si>
  <si>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</si>
  <si>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</si>
  <si>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</si>
  <si>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</si>
  <si>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</si>
  <si>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</si>
  <si>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</si>
  <si>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</si>
  <si>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</si>
  <si>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</si>
  <si>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</si>
  <si>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</si>
  <si>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</si>
  <si>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</si>
  <si>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</si>
  <si>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</si>
  <si>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</si>
  <si>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</si>
  <si>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</si>
  <si>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</si>
  <si>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</si>
  <si>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</si>
  <si>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</si>
  <si>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</si>
  <si>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</si>
  <si>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</si>
  <si>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</si>
  <si>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</si>
  <si>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</si>
  <si>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</si>
  <si>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</si>
  <si>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</si>
  <si>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</si>
  <si>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</si>
  <si>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</si>
  <si>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</si>
  <si>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</si>
  <si>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</si>
  <si>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</si>
  <si>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</si>
  <si>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</si>
  <si>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</si>
  <si>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</si>
  <si>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</si>
  <si>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</si>
  <si>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</si>
  <si>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</si>
  <si>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</si>
  <si>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</si>
  <si>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</si>
  <si>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</si>
  <si>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</si>
  <si>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</si>
  <si>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</si>
  <si>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</si>
  <si>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</si>
  <si>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</si>
  <si>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</si>
  <si>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</si>
  <si>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</si>
  <si>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</si>
  <si>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</si>
  <si>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</si>
  <si>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</si>
  <si>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</si>
  <si>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</si>
  <si>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</si>
  <si>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</si>
  <si>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</si>
  <si>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</si>
  <si>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</si>
  <si>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</si>
  <si>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</si>
  <si>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</si>
  <si>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</si>
  <si>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</si>
  <si>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</si>
  <si>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</si>
  <si>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</si>
  <si>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</si>
  <si>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</si>
  <si>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</si>
  <si>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</si>
  <si>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</si>
  <si>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</si>
  <si>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</si>
  <si>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</si>
  <si>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</si>
  <si>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</si>
  <si>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</si>
  <si>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</si>
  <si>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</si>
  <si>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</si>
  <si>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</si>
  <si>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</si>
  <si>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</si>
  <si>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</si>
  <si>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</si>
  <si>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</si>
  <si>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</si>
  <si>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</si>
  <si>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</si>
  <si>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</si>
  <si>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</si>
  <si>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</si>
  <si>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</si>
  <si>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</si>
  <si>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</si>
  <si>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</si>
  <si>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</si>
  <si>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</si>
  <si>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</si>
  <si>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</si>
  <si>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</si>
  <si>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</si>
  <si>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</si>
  <si>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</si>
  <si>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</si>
  <si>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</si>
  <si>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</si>
  <si>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</si>
  <si>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</si>
  <si>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</si>
  <si>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</si>
  <si>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</si>
  <si>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</si>
  <si>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</si>
  <si>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</si>
  <si>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</si>
  <si>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</si>
  <si>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</si>
  <si>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</si>
  <si>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</si>
  <si>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</si>
  <si>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</si>
  <si>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</si>
  <si>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</si>
  <si>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</si>
  <si>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</si>
  <si>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</si>
  <si>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</si>
  <si>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</si>
  <si>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</si>
  <si>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</si>
  <si>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</si>
  <si>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</si>
  <si>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</si>
  <si>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</si>
  <si>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</si>
  <si>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</si>
  <si>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</si>
  <si>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</si>
  <si>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</si>
  <si>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</si>
  <si>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</si>
  <si>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</si>
  <si>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</si>
  <si>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</si>
  <si>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</si>
  <si>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</si>
  <si>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</si>
  <si>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</si>
  <si>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</si>
  <si>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</si>
  <si>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</si>
  <si>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</si>
  <si>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</si>
  <si>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</si>
  <si>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</si>
  <si>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</si>
  <si>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</si>
  <si>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</si>
  <si>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</si>
  <si>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</si>
  <si>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</si>
  <si>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</si>
  <si>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</si>
  <si>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</si>
  <si>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</si>
  <si>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</si>
  <si>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</si>
  <si>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</si>
  <si>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</si>
  <si>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</si>
  <si>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</si>
  <si>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</si>
  <si>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</si>
  <si>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</si>
  <si>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</si>
  <si>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</si>
  <si>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</si>
  <si>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</si>
  <si>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</si>
  <si>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</si>
  <si>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</si>
  <si>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</si>
  <si>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</si>
  <si>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</si>
  <si>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</si>
  <si>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</si>
  <si>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</si>
  <si>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</si>
  <si>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</si>
  <si>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</si>
  <si>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</si>
  <si>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</si>
  <si>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</si>
  <si>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</si>
  <si>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</si>
  <si>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</si>
  <si>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</si>
  <si>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</si>
  <si>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</si>
  <si>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</si>
  <si>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</si>
  <si>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</si>
  <si>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</si>
  <si>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</si>
  <si>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</si>
  <si>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</si>
  <si>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</si>
  <si>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</si>
  <si>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</si>
  <si>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</si>
  <si>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</si>
  <si>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</si>
  <si>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</si>
  <si>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</si>
  <si>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</si>
  <si>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</si>
  <si>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</si>
  <si>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</si>
  <si>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</si>
  <si>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</si>
  <si>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</si>
  <si>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</si>
  <si>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</si>
  <si>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</si>
  <si>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</si>
  <si>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</si>
  <si>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</si>
  <si>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</si>
  <si>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</si>
  <si>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</si>
  <si>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</si>
  <si>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</si>
  <si>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</si>
  <si>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</si>
  <si>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</si>
  <si>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</si>
  <si>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</si>
  <si>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</si>
  <si>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</si>
  <si>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</si>
  <si>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</si>
  <si>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</si>
  <si>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</si>
  <si>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</si>
  <si>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</si>
  <si>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</si>
  <si>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</si>
  <si>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</si>
  <si>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</si>
  <si>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</si>
  <si>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</si>
  <si>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</si>
  <si>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</si>
  <si>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</si>
  <si>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</si>
  <si>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</si>
  <si>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</si>
  <si>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</si>
  <si>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</si>
  <si>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</si>
  <si>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</si>
  <si>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</si>
  <si>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</si>
  <si>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</si>
  <si>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</si>
  <si>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</si>
  <si>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</si>
  <si>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</si>
  <si>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</si>
  <si>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</si>
  <si>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</si>
  <si>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</si>
  <si>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</si>
  <si>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</si>
  <si>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</si>
  <si>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</si>
  <si>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</si>
  <si>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</si>
  <si>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</si>
  <si>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</si>
  <si>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</si>
  <si>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</si>
  <si>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</si>
  <si>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</si>
  <si>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</si>
  <si>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</si>
  <si>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</si>
  <si>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</si>
  <si>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</si>
  <si>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</si>
  <si>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</si>
  <si>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</si>
  <si>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</si>
  <si>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</si>
  <si>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</si>
  <si>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</si>
  <si>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</si>
  <si>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</si>
  <si>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</si>
  <si>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</si>
  <si>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</si>
  <si>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</si>
  <si>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</si>
  <si>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</si>
  <si>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</si>
  <si>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</si>
  <si>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</si>
  <si>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</si>
  <si>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</si>
  <si>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</si>
  <si>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</si>
  <si>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</si>
  <si>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</si>
  <si>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</si>
  <si>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</si>
  <si>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</si>
  <si>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</si>
  <si>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</si>
  <si>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</si>
  <si>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</si>
  <si>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</si>
  <si>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</si>
  <si>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</si>
  <si>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</si>
  <si>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</si>
  <si>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</si>
  <si>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</si>
  <si>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</si>
  <si>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</si>
  <si>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</si>
  <si>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</si>
  <si>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</si>
  <si>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</si>
  <si>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</si>
  <si>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</si>
  <si>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</si>
  <si>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</si>
  <si>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</si>
  <si>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</si>
  <si>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</si>
  <si>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</si>
  <si>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</si>
  <si>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</si>
  <si>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</si>
  <si>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</si>
  <si>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</si>
  <si>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</si>
  <si>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</si>
  <si>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</si>
  <si>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</si>
  <si>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</si>
  <si>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</si>
  <si>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</si>
  <si>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</si>
  <si>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</si>
  <si>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</si>
  <si>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</si>
  <si>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</si>
  <si>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</si>
  <si>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</si>
  <si>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</si>
  <si>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</si>
  <si>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</si>
  <si>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</si>
  <si>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</si>
  <si>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</si>
  <si>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</si>
  <si>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</si>
  <si>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</si>
  <si>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</si>
  <si>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</si>
  <si>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</si>
  <si>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</si>
  <si>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</si>
  <si>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</si>
  <si>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</si>
  <si>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</si>
  <si>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</si>
  <si>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</si>
  <si>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</si>
  <si>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</si>
  <si>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</si>
  <si>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</si>
  <si>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</si>
  <si>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</si>
  <si>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</si>
  <si>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</si>
  <si>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</si>
  <si>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</si>
  <si>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</si>
  <si>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</si>
  <si>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</si>
  <si>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</si>
  <si>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</si>
  <si>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</si>
  <si>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</si>
  <si>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</si>
  <si>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</si>
  <si>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</si>
  <si>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</si>
  <si>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</si>
  <si>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</si>
  <si>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</si>
  <si>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</si>
  <si>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</si>
  <si>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</si>
  <si>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</si>
  <si>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</si>
  <si>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</si>
  <si>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</si>
  <si>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</si>
  <si>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</si>
  <si>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</si>
  <si>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</si>
  <si>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</si>
  <si>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</si>
  <si>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</si>
  <si>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</si>
  <si>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</si>
  <si>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</si>
  <si>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</si>
  <si>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</si>
  <si>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</si>
  <si>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</si>
  <si>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</si>
  <si>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</si>
  <si>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</si>
  <si>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</si>
  <si>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</si>
  <si>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</si>
  <si>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</si>
  <si>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</si>
  <si>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</si>
  <si>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</si>
  <si>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</si>
  <si>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</si>
  <si>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</si>
  <si>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</si>
  <si>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</si>
  <si>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</si>
  <si>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</si>
  <si>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</si>
  <si>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</si>
  <si>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</si>
  <si>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</si>
  <si>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</si>
  <si>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</si>
  <si>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</si>
  <si>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</si>
  <si>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</si>
  <si>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</si>
  <si>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</si>
  <si>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</si>
  <si>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</si>
  <si>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</si>
  <si>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</si>
  <si>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</si>
  <si>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</si>
  <si>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</si>
  <si>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</si>
  <si>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</si>
  <si>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</si>
  <si>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</si>
  <si>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</si>
  <si>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</si>
  <si>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</si>
  <si>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</si>
  <si>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</si>
  <si>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</si>
  <si>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</si>
  <si>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</si>
  <si>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</si>
  <si>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</si>
  <si>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</si>
  <si>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</si>
  <si>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</si>
  <si>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</si>
  <si>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</si>
  <si>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</si>
  <si>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</si>
  <si>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</si>
  <si>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</si>
  <si>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</si>
  <si>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</si>
  <si>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</si>
  <si>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</si>
  <si>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</si>
  <si>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</si>
  <si>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</si>
  <si>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</si>
  <si>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</si>
  <si>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</si>
  <si>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</si>
  <si>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</si>
  <si>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</si>
  <si>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</si>
  <si>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</si>
  <si>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</si>
  <si>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</si>
  <si>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</si>
  <si>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</si>
  <si>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</si>
  <si>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</si>
  <si>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</si>
  <si>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</si>
  <si>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</si>
  <si>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</si>
  <si>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</si>
  <si>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</si>
  <si>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</si>
  <si>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</si>
  <si>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</si>
  <si>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</si>
  <si>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</si>
  <si>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</si>
  <si>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</si>
  <si>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</si>
  <si>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</si>
  <si>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</si>
  <si>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</si>
  <si>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</si>
  <si>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</si>
  <si>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</si>
  <si>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</si>
  <si>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</si>
  <si>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</si>
  <si>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</si>
  <si>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</si>
  <si>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</si>
  <si>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</si>
  <si>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</si>
  <si>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</si>
  <si>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</si>
  <si>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</si>
  <si>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</si>
  <si>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</si>
  <si>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</si>
  <si>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</si>
  <si>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</si>
  <si>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</si>
  <si>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</si>
  <si>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</si>
  <si>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</si>
  <si>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</si>
  <si>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</si>
  <si>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</si>
  <si>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</si>
  <si>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</si>
  <si>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</si>
  <si>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</si>
  <si>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</si>
  <si>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</si>
  <si>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</si>
  <si>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</si>
  <si>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</si>
  <si>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</si>
  <si>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</si>
  <si>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</si>
  <si>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</si>
  <si>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</si>
  <si>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</si>
  <si>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</si>
  <si>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</si>
  <si>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</si>
  <si>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</si>
  <si>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</si>
  <si>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</si>
  <si>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</si>
  <si>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</si>
  <si>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</si>
  <si>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</si>
  <si>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</si>
  <si>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</si>
  <si>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</si>
  <si>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</si>
  <si>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</si>
  <si>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</si>
  <si>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</si>
  <si>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</si>
  <si>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</si>
  <si>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</si>
  <si>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</si>
  <si>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</si>
  <si>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</si>
  <si>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</si>
  <si>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</si>
  <si>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</si>
  <si>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</si>
  <si>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</si>
  <si>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</si>
  <si>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</si>
  <si>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</si>
  <si>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</si>
  <si>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</si>
  <si>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</si>
  <si>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</si>
  <si>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</si>
  <si>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</si>
  <si>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</si>
  <si>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</si>
  <si>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</si>
  <si>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</si>
  <si>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</si>
  <si>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</si>
  <si>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</si>
  <si>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</si>
  <si>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</si>
  <si>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</si>
  <si>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</si>
  <si>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</si>
  <si>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</si>
  <si>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</si>
  <si>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</si>
  <si>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</si>
  <si>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</si>
  <si>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</si>
  <si>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</si>
  <si>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</si>
  <si>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</si>
  <si>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</si>
  <si>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</si>
  <si>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</si>
  <si>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</si>
  <si>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</si>
  <si>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</si>
  <si>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</si>
  <si>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</si>
  <si>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</si>
  <si>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</si>
  <si>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</si>
  <si>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</si>
  <si>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</si>
  <si>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</si>
  <si>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</si>
  <si>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</si>
  <si>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</si>
  <si>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</si>
  <si>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</si>
  <si>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</si>
  <si>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</si>
  <si>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</si>
  <si>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</si>
  <si>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</si>
  <si>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</si>
  <si>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</si>
  <si>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</si>
  <si>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</si>
  <si>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</si>
  <si>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</si>
  <si>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</si>
  <si>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</si>
  <si>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</si>
  <si>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</si>
  <si>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</si>
  <si>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</si>
  <si>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</si>
  <si>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</si>
  <si>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</si>
  <si>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</si>
  <si>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</si>
  <si>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</si>
  <si>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</si>
  <si>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</si>
  <si>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</si>
  <si>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</si>
  <si>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</si>
  <si>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</si>
  <si>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</si>
  <si>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</si>
  <si>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</si>
  <si>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</si>
  <si>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</si>
  <si>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</si>
  <si>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</si>
  <si>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</si>
  <si>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</si>
  <si>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</si>
  <si>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</si>
  <si>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</si>
  <si>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</si>
  <si>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</si>
  <si>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</si>
  <si>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</si>
  <si>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</si>
  <si>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</si>
  <si>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</si>
  <si>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</si>
  <si>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</si>
  <si>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</si>
  <si>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</si>
  <si>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</si>
  <si>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</si>
  <si>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</si>
  <si>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</si>
  <si>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</si>
  <si>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</si>
  <si>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</si>
  <si>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</si>
  <si>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</si>
  <si>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</si>
  <si>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</si>
  <si>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</si>
  <si>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</si>
  <si>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</si>
  <si>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</si>
  <si>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</si>
  <si>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</si>
  <si>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</si>
  <si>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</si>
  <si>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</si>
  <si>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</si>
  <si>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</si>
  <si>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</si>
  <si>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</si>
  <si>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</si>
  <si>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</si>
  <si>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</si>
  <si>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</si>
  <si>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</si>
  <si>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</si>
  <si>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</si>
  <si>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</si>
  <si>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</si>
  <si>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</si>
  <si>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</si>
  <si>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</si>
  <si>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</si>
  <si>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</si>
  <si>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</si>
  <si>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</si>
  <si>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</si>
  <si>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</si>
  <si>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</si>
  <si>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</si>
  <si>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</si>
  <si>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</si>
  <si>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</si>
  <si>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</si>
  <si>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</si>
  <si>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</si>
  <si>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</si>
  <si>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</si>
  <si>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</si>
  <si>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</si>
  <si>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</si>
  <si>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</si>
  <si>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</si>
  <si>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</si>
  <si>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</si>
  <si>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</si>
  <si>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</si>
  <si>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</si>
  <si>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</si>
  <si>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</si>
  <si>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</si>
  <si>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</si>
  <si>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</si>
  <si>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</si>
  <si>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</si>
  <si>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</si>
  <si>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</si>
  <si>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</si>
  <si>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</si>
  <si>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</si>
  <si>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</si>
  <si>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</si>
  <si>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</si>
  <si>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</si>
  <si>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</si>
  <si>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</si>
  <si>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</si>
  <si>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</si>
  <si>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</si>
  <si>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</si>
  <si>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</si>
  <si>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</si>
  <si>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</si>
  <si>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</si>
  <si>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</si>
  <si>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</si>
  <si>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</si>
  <si>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</si>
  <si>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</si>
  <si>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</si>
  <si>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</si>
  <si>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</si>
  <si>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</si>
  <si>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</si>
  <si>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</si>
  <si>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</si>
  <si>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</si>
  <si>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</si>
  <si>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</si>
  <si>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</si>
  <si>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</si>
  <si>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</si>
  <si>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</si>
  <si>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</si>
  <si>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</si>
  <si>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</si>
  <si>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</si>
  <si>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</si>
  <si>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</si>
  <si>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</si>
  <si>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</si>
  <si>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</si>
  <si>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</si>
  <si>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</si>
  <si>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</si>
  <si>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</si>
  <si>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</si>
  <si>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</si>
  <si>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</si>
  <si>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</si>
  <si>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</si>
  <si>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</si>
  <si>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</si>
  <si>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</si>
  <si>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</si>
  <si>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</si>
  <si>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</si>
  <si>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</si>
  <si>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</si>
  <si>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</si>
  <si>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</si>
  <si>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</si>
  <si>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</si>
  <si>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</si>
  <si>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</si>
  <si>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</si>
  <si>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</si>
  <si>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</si>
  <si>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</si>
  <si>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</si>
  <si>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</si>
  <si>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</si>
  <si>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</si>
  <si>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</si>
  <si>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</si>
  <si>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</si>
  <si>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</si>
  <si>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</si>
  <si>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</si>
  <si>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</si>
  <si>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</si>
  <si>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</si>
  <si>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</si>
  <si>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</si>
  <si>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</si>
  <si>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</si>
  <si>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</si>
  <si>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</si>
  <si>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</si>
  <si>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</si>
  <si>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</si>
  <si>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</si>
  <si>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</si>
  <si>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</si>
  <si>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</si>
  <si>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</si>
  <si>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</si>
  <si>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</si>
  <si>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</si>
  <si>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</si>
  <si>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</si>
  <si>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</si>
  <si>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</si>
  <si>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</si>
  <si>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</si>
  <si>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</si>
  <si>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</si>
  <si>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</si>
  <si>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</si>
  <si>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</si>
  <si>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</si>
  <si>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</si>
  <si>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</si>
  <si>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</si>
  <si>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</si>
  <si>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</si>
  <si>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</si>
  <si>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</si>
  <si>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</si>
  <si>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</si>
  <si>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</si>
  <si>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</si>
  <si>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</si>
  <si>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</si>
  <si>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</si>
  <si>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</si>
  <si>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</si>
  <si>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</si>
  <si>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</si>
  <si>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</si>
  <si>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</si>
  <si>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</si>
  <si>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</si>
  <si>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</si>
  <si>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</si>
  <si>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</si>
  <si>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</si>
  <si>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</si>
  <si>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</si>
  <si>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</si>
  <si>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</si>
  <si>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</si>
  <si>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</si>
  <si>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</si>
  <si>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</si>
  <si>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</si>
  <si>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</si>
  <si>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</si>
  <si>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</si>
  <si>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</si>
  <si>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</si>
  <si>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</si>
  <si>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</si>
  <si>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</si>
  <si>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</si>
  <si>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</si>
  <si>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</si>
  <si>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</si>
  <si>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</si>
  <si>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</si>
  <si>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</si>
  <si>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</si>
  <si>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</si>
  <si>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</si>
  <si>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</si>
  <si>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</si>
  <si>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</si>
  <si>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</si>
  <si>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</si>
  <si>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</si>
  <si>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</si>
  <si>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</si>
  <si>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</si>
  <si>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</si>
  <si>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</si>
  <si>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</si>
  <si>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</si>
  <si>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</si>
  <si>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</si>
  <si>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</si>
  <si>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</si>
  <si>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</si>
  <si>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</si>
  <si>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</si>
  <si>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</si>
  <si>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</si>
  <si>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</si>
  <si>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</si>
  <si>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</si>
  <si>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</si>
  <si>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</si>
  <si>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</si>
  <si>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</si>
  <si>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</si>
  <si>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</si>
  <si>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</si>
  <si>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</si>
  <si>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</si>
  <si>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</si>
  <si>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</si>
  <si>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</si>
  <si>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</si>
  <si>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</si>
  <si>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</si>
  <si>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</si>
  <si>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</si>
  <si>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</si>
  <si>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</si>
  <si>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</si>
  <si>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</si>
  <si>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</si>
  <si>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</si>
  <si>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</si>
  <si>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</si>
  <si>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</si>
  <si>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</si>
  <si>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</si>
  <si>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</si>
  <si>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</si>
  <si>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</si>
  <si>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</si>
  <si>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</si>
  <si>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</si>
  <si>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</si>
  <si>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</si>
  <si>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</si>
  <si>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</si>
  <si>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</si>
  <si>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</si>
  <si>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</si>
  <si>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</si>
  <si>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</si>
  <si>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</si>
  <si>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</si>
  <si>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</si>
  <si>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</si>
  <si>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</si>
  <si>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</si>
  <si>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</si>
  <si>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</si>
  <si>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</si>
  <si>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</si>
  <si>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</si>
  <si>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</si>
  <si>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</si>
  <si>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</si>
  <si>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</si>
  <si>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</si>
  <si>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</si>
  <si>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</si>
  <si>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</si>
  <si>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</si>
  <si>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</si>
  <si>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</si>
  <si>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</si>
  <si>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</si>
  <si>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</si>
  <si>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</si>
  <si>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</si>
  <si>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</si>
  <si>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</si>
  <si>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</si>
  <si>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</si>
  <si>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</si>
  <si>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</si>
  <si>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</si>
  <si>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</si>
  <si>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</si>
  <si>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</si>
  <si>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</si>
  <si>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</si>
  <si>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</si>
  <si>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</si>
  <si>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</si>
  <si>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</si>
  <si>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</si>
  <si>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</si>
  <si>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</si>
  <si>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</si>
  <si>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</si>
  <si>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</si>
  <si>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</si>
  <si>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</si>
  <si>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</si>
  <si>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</si>
  <si>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</si>
  <si>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</si>
  <si>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</si>
  <si>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</si>
  <si>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</si>
  <si>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</si>
  <si>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</si>
  <si>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</si>
  <si>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</si>
  <si>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</si>
  <si>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</si>
  <si>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</si>
  <si>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</si>
  <si>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</si>
  <si>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</si>
  <si>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</si>
  <si>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</si>
  <si>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</si>
  <si>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</si>
  <si>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</si>
  <si>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</si>
  <si>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</si>
  <si>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</si>
  <si>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</si>
  <si>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</si>
  <si>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</si>
  <si>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</si>
  <si>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</si>
  <si>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</si>
  <si>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</si>
  <si>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</si>
  <si>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</si>
  <si>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</si>
  <si>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</si>
  <si>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</si>
  <si>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</si>
  <si>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</si>
  <si>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</si>
  <si>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</si>
  <si>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</si>
  <si>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</si>
  <si>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</si>
  <si>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</si>
  <si>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</si>
  <si>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</si>
  <si>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</si>
  <si>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</si>
  <si>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</si>
  <si>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</si>
  <si>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</si>
  <si>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</si>
  <si>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</si>
  <si>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</si>
  <si>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</si>
  <si>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</si>
  <si>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</si>
  <si>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</si>
  <si>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</si>
  <si>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</si>
  <si>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</si>
  <si>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</si>
  <si>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</si>
  <si>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</si>
  <si>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</si>
  <si>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</si>
  <si>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</si>
  <si>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</si>
  <si>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</si>
  <si>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</si>
  <si>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</si>
  <si>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</si>
  <si>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</si>
  <si>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</si>
  <si>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</si>
  <si>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</si>
  <si>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</si>
  <si>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</si>
  <si>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</si>
  <si>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</si>
  <si>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</si>
  <si>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</si>
  <si>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</si>
  <si>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</si>
  <si>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</si>
  <si>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</si>
  <si>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</si>
  <si>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</si>
  <si>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</si>
  <si>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</si>
  <si>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</si>
  <si>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</si>
  <si>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</si>
  <si>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</si>
  <si>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</si>
  <si>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</si>
  <si>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</si>
  <si>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</si>
  <si>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</si>
  <si>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</si>
  <si>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</si>
  <si>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</si>
  <si>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</si>
  <si>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</si>
  <si>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</si>
  <si>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</si>
  <si>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</si>
  <si>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</si>
  <si>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</si>
  <si>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</si>
  <si>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</si>
  <si>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</si>
  <si>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</si>
  <si>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</si>
  <si>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</si>
  <si>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</si>
  <si>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</si>
  <si>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</si>
  <si>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</si>
  <si>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</si>
  <si>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</si>
  <si>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</si>
  <si>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</si>
  <si>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</si>
  <si>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</si>
  <si>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</si>
  <si>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</si>
  <si>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</si>
  <si>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</si>
  <si>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</si>
  <si>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</si>
  <si>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</si>
  <si>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</si>
  <si>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</si>
  <si>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</si>
  <si>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</si>
  <si>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</si>
  <si>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</si>
  <si>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</si>
  <si>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</si>
  <si>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</si>
  <si>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</si>
  <si>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</si>
  <si>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</si>
  <si>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</si>
  <si>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</si>
  <si>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</si>
  <si>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</si>
  <si>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</si>
  <si>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</si>
  <si>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</si>
  <si>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</si>
  <si>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</si>
  <si>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</si>
  <si>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</si>
  <si>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</si>
  <si>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</si>
  <si>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</si>
  <si>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</si>
  <si>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</si>
  <si>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</si>
  <si>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</si>
  <si>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</si>
  <si>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</si>
  <si>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</si>
  <si>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</si>
  <si>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</si>
  <si>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</si>
  <si>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</si>
  <si>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</si>
  <si>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</si>
  <si>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</si>
  <si>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</si>
  <si>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</si>
  <si>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</si>
  <si>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</si>
  <si>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</si>
  <si>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</si>
  <si>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</si>
  <si>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</si>
  <si>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</si>
  <si>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</si>
  <si>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</si>
  <si>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</si>
  <si>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</si>
  <si>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</si>
  <si>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</si>
  <si>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</si>
  <si>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</si>
  <si>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</si>
  <si>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</si>
  <si>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</si>
  <si>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</si>
  <si>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</si>
  <si>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</si>
  <si>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</si>
  <si>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</si>
  <si>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</si>
  <si>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</si>
  <si>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</si>
  <si>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</si>
  <si>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</si>
  <si>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</si>
  <si>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</si>
  <si>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</si>
  <si>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</si>
  <si>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</si>
  <si>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</si>
  <si>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</si>
  <si>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</si>
  <si>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</si>
  <si>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</si>
  <si>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</si>
  <si>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</si>
  <si>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</si>
  <si>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</si>
  <si>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</si>
  <si>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</si>
  <si>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</si>
  <si>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</si>
  <si>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</si>
  <si>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</si>
  <si>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</si>
  <si>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</si>
  <si>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</si>
  <si>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</si>
  <si>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</si>
  <si>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</si>
  <si>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</si>
  <si>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</si>
  <si>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</si>
  <si>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</si>
  <si>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</si>
  <si>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</si>
  <si>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</si>
  <si>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</si>
  <si>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</si>
  <si>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</si>
  <si>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</si>
  <si>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</si>
  <si>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</si>
  <si>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</si>
  <si>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</si>
  <si>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</si>
  <si>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</si>
  <si>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</si>
  <si>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</si>
  <si>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</si>
  <si>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</si>
  <si>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</si>
  <si>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</si>
  <si>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</si>
  <si>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</si>
  <si>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</si>
  <si>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</si>
  <si>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</si>
  <si>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</si>
  <si>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</si>
  <si>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</si>
  <si>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</si>
  <si>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</si>
  <si>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</si>
  <si>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</si>
  <si>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</si>
  <si>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</si>
  <si>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</si>
  <si>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</si>
  <si>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</si>
  <si>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</si>
  <si>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</si>
  <si>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</si>
  <si>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</si>
  <si>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</si>
  <si>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</si>
  <si>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</si>
  <si>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</si>
  <si>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</si>
  <si>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</si>
  <si>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</si>
  <si>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</si>
  <si>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</si>
  <si>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</si>
  <si>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</si>
  <si>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</si>
  <si>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</si>
  <si>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</si>
  <si>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</si>
  <si>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</si>
  <si>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</si>
  <si>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</si>
  <si>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</si>
  <si>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</si>
  <si>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</si>
  <si>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</si>
  <si>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</si>
  <si>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</si>
  <si>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</si>
  <si>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</si>
  <si>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</si>
  <si>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</si>
  <si>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</si>
  <si>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</si>
  <si>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</si>
  <si>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</si>
  <si>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</si>
  <si>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</si>
  <si>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</si>
  <si>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</si>
  <si>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</si>
  <si>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</si>
  <si>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</si>
  <si>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</si>
  <si>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</si>
  <si>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</si>
  <si>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</si>
  <si>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</si>
  <si>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</si>
  <si>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</si>
  <si>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</si>
  <si>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</si>
  <si>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</si>
  <si>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</si>
  <si>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</si>
  <si>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</si>
  <si>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</si>
  <si>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</si>
  <si>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</si>
  <si>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</si>
  <si>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</si>
  <si>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</si>
  <si>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</si>
  <si>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</si>
  <si>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</si>
  <si>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</si>
  <si>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</si>
  <si>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</si>
  <si>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</si>
  <si>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</si>
  <si>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</si>
  <si>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</si>
  <si>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</si>
  <si>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</si>
  <si>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</si>
  <si>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</si>
  <si>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</si>
  <si>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</si>
  <si>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</si>
  <si>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</si>
  <si>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</si>
  <si>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</si>
  <si>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</si>
  <si>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</si>
  <si>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</si>
  <si>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</si>
  <si>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</si>
  <si>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</si>
  <si>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</si>
  <si>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</si>
  <si>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</si>
  <si>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</si>
  <si>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</si>
  <si>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</si>
  <si>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</si>
  <si>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</si>
  <si>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</si>
  <si>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</si>
  <si>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</si>
  <si>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</si>
  <si>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</si>
  <si>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</si>
  <si>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</si>
  <si>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</si>
  <si>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</si>
  <si>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</si>
  <si>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</si>
  <si>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</si>
  <si>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</si>
  <si>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</si>
  <si>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</si>
  <si>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</si>
  <si>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</si>
  <si>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</si>
  <si>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</si>
  <si>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</si>
  <si>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</si>
  <si>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</si>
  <si>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</si>
  <si>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</si>
  <si>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</si>
  <si>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</si>
  <si>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</si>
  <si>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</si>
  <si>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</si>
  <si>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</si>
  <si>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</si>
  <si>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</si>
  <si>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</si>
  <si>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</si>
  <si>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</si>
  <si>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</si>
  <si>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</si>
  <si>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</si>
  <si>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</si>
  <si>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</si>
  <si>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</si>
  <si>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</si>
  <si>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</si>
  <si>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</si>
  <si>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</si>
  <si>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</si>
  <si>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</si>
  <si>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</si>
  <si>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</si>
  <si>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</si>
  <si>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</si>
  <si>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</si>
  <si>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</si>
  <si>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</si>
  <si>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</si>
  <si>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</si>
  <si>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</si>
  <si>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</si>
  <si>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</si>
  <si>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</si>
  <si>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</si>
  <si>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</si>
  <si>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</si>
  <si>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</si>
  <si>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</si>
  <si>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</si>
  <si>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</si>
  <si>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</si>
  <si>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</si>
  <si>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</si>
  <si>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</si>
  <si>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</si>
  <si>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</si>
  <si>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</si>
  <si>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</si>
  <si>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</si>
  <si>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</si>
  <si>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</si>
  <si>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</si>
  <si>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</si>
  <si>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</si>
  <si>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</si>
  <si>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</si>
  <si>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</si>
  <si>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</si>
  <si>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</si>
  <si>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</si>
  <si>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</si>
  <si>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</si>
  <si>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</si>
  <si>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</si>
  <si>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</si>
  <si>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</si>
  <si>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</si>
  <si>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</si>
  <si>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</si>
  <si>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</si>
  <si>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</si>
  <si>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</si>
  <si>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</si>
  <si>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</si>
  <si>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</si>
  <si>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</si>
  <si>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</si>
  <si>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</si>
  <si>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</si>
  <si>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</si>
  <si>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</si>
  <si>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</si>
  <si>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</si>
  <si>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</si>
  <si>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</si>
  <si>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</si>
  <si>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</si>
  <si>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</si>
  <si>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</si>
  <si>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</si>
  <si>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</si>
  <si>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</si>
  <si>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</si>
  <si>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</si>
  <si>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</si>
  <si>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</si>
  <si>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</si>
  <si>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</si>
  <si>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</si>
  <si>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</si>
  <si>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</si>
  <si>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</si>
  <si>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</si>
  <si>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</si>
  <si>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</si>
  <si>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</si>
  <si>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</si>
  <si>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</si>
  <si>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</si>
  <si>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</si>
  <si>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</si>
  <si>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</si>
  <si>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</si>
  <si>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</si>
  <si>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</si>
  <si>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</si>
  <si>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</si>
  <si>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</si>
  <si>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</si>
  <si>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</si>
  <si>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</si>
  <si>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</si>
  <si>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</si>
  <si>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</si>
  <si>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</si>
  <si>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</si>
  <si>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</si>
  <si>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</si>
  <si>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</si>
  <si>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</si>
  <si>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</si>
  <si>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</si>
  <si>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</si>
  <si>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</si>
  <si>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</si>
  <si>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</si>
  <si>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</si>
  <si>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</si>
  <si>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</si>
  <si>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</si>
  <si>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</si>
  <si>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</si>
  <si>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</si>
  <si>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</si>
  <si>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</si>
  <si>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</si>
  <si>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</si>
  <si>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</si>
  <si>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</si>
  <si>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</si>
  <si>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</si>
  <si>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</si>
  <si>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</si>
  <si>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</si>
  <si>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</si>
  <si>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</si>
  <si>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</si>
  <si>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</si>
  <si>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</si>
  <si>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</si>
  <si>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</si>
  <si>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</si>
  <si>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</si>
  <si>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</si>
  <si>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</si>
  <si>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</si>
  <si>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</si>
  <si>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</si>
  <si>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</si>
  <si>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</si>
  <si>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</si>
  <si>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</si>
  <si>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</si>
  <si>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</si>
  <si>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</si>
  <si>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</si>
  <si>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</si>
  <si>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</si>
  <si>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</si>
  <si>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</si>
  <si>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</si>
  <si>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</si>
  <si>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</si>
  <si>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</si>
  <si>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</si>
  <si>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</si>
  <si>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</si>
  <si>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</si>
  <si>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</si>
  <si>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</si>
  <si>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</si>
  <si>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</si>
  <si>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</si>
  <si>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</si>
  <si>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</si>
  <si>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</si>
  <si>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</si>
  <si>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</si>
  <si>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</si>
  <si>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</si>
  <si>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</si>
  <si>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</si>
  <si>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</si>
  <si>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</si>
  <si>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</si>
  <si>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</si>
  <si>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</si>
  <si>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</si>
  <si>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</si>
  <si>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</si>
  <si>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</si>
  <si>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</si>
  <si>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</si>
  <si>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</si>
  <si>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</si>
  <si>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</si>
  <si>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</si>
  <si>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</si>
  <si>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</si>
  <si>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</si>
  <si>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</si>
  <si>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</si>
  <si>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</si>
  <si>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</si>
  <si>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</si>
  <si>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</si>
  <si>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</si>
  <si>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</si>
  <si>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</si>
  <si>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</si>
  <si>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</si>
  <si>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</si>
  <si>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</si>
  <si>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</si>
  <si>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</si>
  <si>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</si>
  <si>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</si>
  <si>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</si>
  <si>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</si>
  <si>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</si>
  <si>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</si>
  <si>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</si>
  <si>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</si>
  <si>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</si>
  <si>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</si>
  <si>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</si>
  <si>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</si>
  <si>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</si>
  <si>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</si>
  <si>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</si>
  <si>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</si>
  <si>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</si>
  <si>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</si>
  <si>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</si>
  <si>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</si>
  <si>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</si>
  <si>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</si>
  <si>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</si>
  <si>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</si>
  <si>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</si>
  <si>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</si>
  <si>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</si>
  <si>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</si>
  <si>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</si>
  <si>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</si>
  <si>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</si>
  <si>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</si>
  <si>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</si>
  <si>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</si>
  <si>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</si>
  <si>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</si>
  <si>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</si>
  <si>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</si>
  <si>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</si>
  <si>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</si>
  <si>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</si>
  <si>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</si>
  <si>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</si>
  <si>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</si>
  <si>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</si>
  <si>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</si>
  <si>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</si>
  <si>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</si>
  <si>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</si>
  <si>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</si>
  <si>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</si>
  <si>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</si>
  <si>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</si>
  <si>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</si>
  <si>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</si>
  <si>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</si>
  <si>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</si>
  <si>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</si>
  <si>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</si>
  <si>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</si>
  <si>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</si>
  <si>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</si>
  <si>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</si>
  <si>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</si>
  <si>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</si>
  <si>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</si>
  <si>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</si>
  <si>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</si>
  <si>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</si>
  <si>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</si>
  <si>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</si>
  <si>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</si>
  <si>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</si>
  <si>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</si>
  <si>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</si>
  <si>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</si>
  <si>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</si>
  <si>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</si>
  <si>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</si>
  <si>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</si>
  <si>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</si>
  <si>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</si>
  <si>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</si>
  <si>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</si>
  <si>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</si>
  <si>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</si>
  <si>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</si>
  <si>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</si>
  <si>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</si>
  <si>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</si>
  <si>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</si>
  <si>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</si>
  <si>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</si>
  <si>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</si>
  <si>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</si>
  <si>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</si>
  <si>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</si>
  <si>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</si>
  <si>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</si>
  <si>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</si>
  <si>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</si>
  <si>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</si>
  <si>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</si>
  <si>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</si>
  <si>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</si>
  <si>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</si>
  <si>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</si>
  <si>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</si>
  <si>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</si>
  <si>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</si>
  <si>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</si>
  <si>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</si>
  <si>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</si>
  <si>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</si>
  <si>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</si>
  <si>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</si>
  <si>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</si>
  <si>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</si>
  <si>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</si>
  <si>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</si>
  <si>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</si>
  <si>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</si>
  <si>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</si>
  <si>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</si>
  <si>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</si>
  <si>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</si>
  <si>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</si>
  <si>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</si>
  <si>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</si>
  <si>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</si>
  <si>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</si>
  <si>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</si>
  <si>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</si>
  <si>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</si>
  <si>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</si>
  <si>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</si>
  <si>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</si>
  <si>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</si>
  <si>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</si>
  <si>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</si>
  <si>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</si>
  <si>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</si>
  <si>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</si>
  <si>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</si>
  <si>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</si>
  <si>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</si>
  <si>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</si>
  <si>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</si>
  <si>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</si>
  <si>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</si>
  <si>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</si>
  <si>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</si>
  <si>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</si>
  <si>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</si>
  <si>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</si>
  <si>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</si>
  <si>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</si>
  <si>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</si>
  <si>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</si>
  <si>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</si>
  <si>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</si>
  <si>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</si>
  <si>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</si>
  <si>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</si>
  <si>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</si>
  <si>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</si>
  <si>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</si>
  <si>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</si>
  <si>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</si>
  <si>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</si>
  <si>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</si>
  <si>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</si>
  <si>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</si>
  <si>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</si>
  <si>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</si>
  <si>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</si>
  <si>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</si>
  <si>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</si>
  <si>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</si>
  <si>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</si>
  <si>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</si>
  <si>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</si>
  <si>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</si>
  <si>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</si>
  <si>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</si>
  <si>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</si>
  <si>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</si>
  <si>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</si>
  <si>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</si>
  <si>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</si>
  <si>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</si>
  <si>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</si>
  <si>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</si>
  <si>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</si>
  <si>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</si>
  <si>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</si>
  <si>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</si>
  <si>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</si>
  <si>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</si>
  <si>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</si>
  <si>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</si>
  <si>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</si>
  <si>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</si>
  <si>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</si>
  <si>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</si>
  <si>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</si>
  <si>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</si>
  <si>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</si>
  <si>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</si>
  <si>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</si>
  <si>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</si>
  <si>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</si>
  <si>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</si>
  <si>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</si>
  <si>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</si>
  <si>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</si>
  <si>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</si>
  <si>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</si>
  <si>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</si>
  <si>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</si>
  <si>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</si>
  <si>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</si>
  <si>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</si>
  <si>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</si>
  <si>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</si>
  <si>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</si>
  <si>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</si>
  <si>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</si>
  <si>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</si>
  <si>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</si>
  <si>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</si>
  <si>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</si>
  <si>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</si>
  <si>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</si>
  <si>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</si>
  <si>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</si>
  <si>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</si>
  <si>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</si>
  <si>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</si>
  <si>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</si>
  <si>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</si>
  <si>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</si>
  <si>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</si>
  <si>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</si>
  <si>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</si>
  <si>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</si>
  <si>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</si>
  <si>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</si>
  <si>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</si>
  <si>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</si>
  <si>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</si>
  <si>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</si>
  <si>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</si>
  <si>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</si>
  <si>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</si>
  <si>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</si>
  <si>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</si>
  <si>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</si>
  <si>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</si>
  <si>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</si>
  <si>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</si>
  <si>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</si>
  <si>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</si>
  <si>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</si>
  <si>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</si>
  <si>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</si>
  <si>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</si>
  <si>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</si>
  <si>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</si>
  <si>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</si>
  <si>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</si>
  <si>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</si>
  <si>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</si>
  <si>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</si>
  <si>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</si>
  <si>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</si>
  <si>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</si>
  <si>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</si>
  <si>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</si>
  <si>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</si>
  <si>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</si>
  <si>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</si>
  <si>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</si>
  <si>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</si>
  <si>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</si>
  <si>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</si>
  <si>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</si>
  <si>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</si>
  <si>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</si>
  <si>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</si>
  <si>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</si>
  <si>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</si>
  <si>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</si>
  <si>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</si>
  <si>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</si>
  <si>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</si>
  <si>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</si>
  <si>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</si>
  <si>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</si>
  <si>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</si>
  <si>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</si>
  <si>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</si>
  <si>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</si>
  <si>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</si>
  <si>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</si>
  <si>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</si>
  <si>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</si>
  <si>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</si>
  <si>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</si>
  <si>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</si>
  <si>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</si>
  <si>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</si>
  <si>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</si>
  <si>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</si>
  <si>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</si>
  <si>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</si>
  <si>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</si>
  <si>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</si>
  <si>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</si>
  <si>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</si>
  <si>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</si>
  <si>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</si>
  <si>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</si>
  <si>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</si>
  <si>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</si>
  <si>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</si>
  <si>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</si>
  <si>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</si>
  <si>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</si>
  <si>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</si>
  <si>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</si>
  <si>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</si>
  <si>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</si>
  <si>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</si>
  <si>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</si>
  <si>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</si>
  <si>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</si>
  <si>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</si>
  <si>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</si>
  <si>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</si>
  <si>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</si>
  <si>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</si>
  <si>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</si>
  <si>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</si>
  <si>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</si>
  <si>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</si>
  <si>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</si>
  <si>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</si>
  <si>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</si>
  <si>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</si>
  <si>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</si>
  <si>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</si>
  <si>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</si>
  <si>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</si>
  <si>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</si>
  <si>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</si>
  <si>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</si>
  <si>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</si>
  <si>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</si>
  <si>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</si>
  <si>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</si>
  <si>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</si>
  <si>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</si>
  <si>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</si>
  <si>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</si>
  <si>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</si>
  <si>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</si>
  <si>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</si>
  <si>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</si>
  <si>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</si>
  <si>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</si>
  <si>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</si>
  <si>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</si>
  <si>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</si>
  <si>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</si>
  <si>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</si>
  <si>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</si>
  <si>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</si>
  <si>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</si>
  <si>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</si>
  <si>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</si>
  <si>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</si>
  <si>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</si>
  <si>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</si>
  <si>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</si>
  <si>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</si>
  <si>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</si>
  <si>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</si>
  <si>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</si>
  <si>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</si>
  <si>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</si>
  <si>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</si>
  <si>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</si>
  <si>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</si>
  <si>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</si>
  <si>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</si>
  <si>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</si>
  <si>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</si>
  <si>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</si>
  <si>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</si>
  <si>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</si>
  <si>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</si>
  <si>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</si>
  <si>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</si>
  <si>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</si>
  <si>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</si>
  <si>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</si>
  <si>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</si>
  <si>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</si>
  <si>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</si>
  <si>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</si>
  <si>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</si>
  <si>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</si>
  <si>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</si>
  <si>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</si>
  <si>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</si>
  <si>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</si>
  <si>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</si>
  <si>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</si>
  <si>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</si>
  <si>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</si>
  <si>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</si>
  <si>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</si>
  <si>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</si>
  <si>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</si>
  <si>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</si>
  <si>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</si>
  <si>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</si>
  <si>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</si>
  <si>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</si>
  <si>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</si>
  <si>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</si>
  <si>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</si>
  <si>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</si>
  <si>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</si>
  <si>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</si>
  <si>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</si>
  <si>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</si>
  <si>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</si>
  <si>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</si>
  <si>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</si>
  <si>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</si>
  <si>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</si>
  <si>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</si>
  <si>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</si>
  <si>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</si>
  <si>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</si>
  <si>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</si>
  <si>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</si>
  <si>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</si>
  <si>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</si>
  <si>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</si>
  <si>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</si>
  <si>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</si>
  <si>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</si>
  <si>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</si>
  <si>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</si>
  <si>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</si>
  <si>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</si>
  <si>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</si>
  <si>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</si>
  <si>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</si>
  <si>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</si>
  <si>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</si>
  <si>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</si>
  <si>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</si>
  <si>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</si>
  <si>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</si>
  <si>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</si>
  <si>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</si>
  <si>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</si>
  <si>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</si>
  <si>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</si>
  <si>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</si>
  <si>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</si>
  <si>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</si>
  <si>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</si>
  <si>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</si>
  <si>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</si>
  <si>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</si>
  <si>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</si>
  <si>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</si>
  <si>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</si>
  <si>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</si>
  <si>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</si>
  <si>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</si>
  <si>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</si>
  <si>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</si>
  <si>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</si>
  <si>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</si>
  <si>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</si>
  <si>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</si>
  <si>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</si>
  <si>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</si>
  <si>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</si>
  <si>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</si>
  <si>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</si>
  <si>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</si>
  <si>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</si>
  <si>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</si>
  <si>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</si>
  <si>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</si>
  <si>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</si>
  <si>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</si>
  <si>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</si>
  <si>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</si>
  <si>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</si>
  <si>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</si>
  <si>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</si>
  <si>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</si>
  <si>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</si>
  <si>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</si>
  <si>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</si>
  <si>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</si>
  <si>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</si>
  <si>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</si>
  <si>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</si>
  <si>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</si>
  <si>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</si>
  <si>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</si>
  <si>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</si>
  <si>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</si>
  <si>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</si>
  <si>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</si>
  <si>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</si>
  <si>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</si>
  <si>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</si>
  <si>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</si>
  <si>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</si>
  <si>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</si>
  <si>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</si>
  <si>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</si>
  <si>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</si>
  <si>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</si>
  <si>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</si>
  <si>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</si>
  <si>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</si>
  <si>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</si>
  <si>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</si>
  <si>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</si>
  <si>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</si>
  <si>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</si>
  <si>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</si>
  <si>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</si>
  <si>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</si>
  <si>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</si>
  <si>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</si>
  <si>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</si>
  <si>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</si>
  <si>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</si>
  <si>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</si>
  <si>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</si>
  <si>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</si>
  <si>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</si>
  <si>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</si>
  <si>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</si>
  <si>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</si>
  <si>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</si>
  <si>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</si>
  <si>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</si>
  <si>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</si>
  <si>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</si>
  <si>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</si>
  <si>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</si>
  <si>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</si>
  <si>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</si>
  <si>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</si>
  <si>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</si>
  <si>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</si>
  <si>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</si>
  <si>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</si>
  <si>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</si>
  <si>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</si>
  <si>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</si>
  <si>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</si>
  <si>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</si>
  <si>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</si>
  <si>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</si>
  <si>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</si>
  <si>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</si>
  <si>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</si>
  <si>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</si>
  <si>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</si>
  <si>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</si>
  <si>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</si>
  <si>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</si>
  <si>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</si>
  <si>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</si>
  <si>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</si>
  <si>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</si>
  <si>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</si>
  <si>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</si>
  <si>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</si>
  <si>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</si>
  <si>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</si>
  <si>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</si>
  <si>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</si>
  <si>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</si>
  <si>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</si>
  <si>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</si>
  <si>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</si>
  <si>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</si>
  <si>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</si>
  <si>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</si>
  <si>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</si>
  <si>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</si>
  <si>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</si>
  <si>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</si>
  <si>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</si>
  <si>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</si>
  <si>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</si>
  <si>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</si>
  <si>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</si>
  <si>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</si>
  <si>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</si>
  <si>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</si>
  <si>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</si>
  <si>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</si>
  <si>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</si>
  <si>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</si>
  <si>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</si>
  <si>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</si>
  <si>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</si>
  <si>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</si>
  <si>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</si>
  <si>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</si>
  <si>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</si>
  <si>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</si>
  <si>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</si>
  <si>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</si>
  <si>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</si>
  <si>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</si>
  <si>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</si>
  <si>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</si>
  <si>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</si>
  <si>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</si>
  <si>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</si>
  <si>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</si>
  <si>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</si>
  <si>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</si>
  <si>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</si>
  <si>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</si>
  <si>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</si>
  <si>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</si>
  <si>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</si>
  <si>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</si>
  <si>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</si>
  <si>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</si>
  <si>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</si>
  <si>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</si>
  <si>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</si>
  <si>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</si>
  <si>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</si>
  <si>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</si>
  <si>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</si>
  <si>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</si>
  <si>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</si>
  <si>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</si>
  <si>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</si>
  <si>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</si>
  <si>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</si>
  <si>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</si>
  <si>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</si>
  <si>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</si>
  <si>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</si>
  <si>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</si>
  <si>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</si>
  <si>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</si>
  <si>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</si>
  <si>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</si>
  <si>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</si>
  <si>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</si>
  <si>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</si>
  <si>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</si>
  <si>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</si>
  <si>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</si>
  <si>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</si>
  <si>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</si>
  <si>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</si>
  <si>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</si>
  <si>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</si>
  <si>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</si>
  <si>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</si>
  <si>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</si>
  <si>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</si>
  <si>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</si>
  <si>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</si>
  <si>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</si>
  <si>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</si>
  <si>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</si>
  <si>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</si>
  <si>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</si>
  <si>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</si>
  <si>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</si>
  <si>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</si>
  <si>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</si>
  <si>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</si>
  <si>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</si>
  <si>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</si>
  <si>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</si>
  <si>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</si>
  <si>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</si>
  <si>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</si>
  <si>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</si>
  <si>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</si>
  <si>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</si>
  <si>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</si>
  <si>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</si>
  <si>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</si>
  <si>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</si>
  <si>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</si>
  <si>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</si>
  <si>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</si>
  <si>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</si>
  <si>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</si>
  <si>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</si>
  <si>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</si>
  <si>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</si>
  <si>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</si>
  <si>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</si>
  <si>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</si>
  <si>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</si>
  <si>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</si>
  <si>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</si>
  <si>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</si>
  <si>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</si>
  <si>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</si>
  <si>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</si>
  <si>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</si>
  <si>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</si>
  <si>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</si>
  <si>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</si>
  <si>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</si>
  <si>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</si>
  <si>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</si>
  <si>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</si>
  <si>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</si>
  <si>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</si>
  <si>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</si>
  <si>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</si>
  <si>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</si>
  <si>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</si>
  <si>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</si>
  <si>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</si>
  <si>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</si>
  <si>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</si>
  <si>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</si>
  <si>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</si>
  <si>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</si>
  <si>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</si>
  <si>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</si>
  <si>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</si>
  <si>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</si>
  <si>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</si>
  <si>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</si>
  <si>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</si>
  <si>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</si>
  <si>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</si>
  <si>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</si>
  <si>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</si>
  <si>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</si>
  <si>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</si>
  <si>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</si>
  <si>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</si>
  <si>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</si>
  <si>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</si>
  <si>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</si>
  <si>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</si>
  <si>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</si>
  <si>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</si>
  <si>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</si>
  <si>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</si>
  <si>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</si>
  <si>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</si>
  <si>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</si>
  <si>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</si>
  <si>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</si>
  <si>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</si>
  <si>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</si>
  <si>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</si>
  <si>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</si>
  <si>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</si>
  <si>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</si>
  <si>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</si>
  <si>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</si>
  <si>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</si>
  <si>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</si>
  <si>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</si>
  <si>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</si>
  <si>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</si>
  <si>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</si>
  <si>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</si>
  <si>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</si>
  <si>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</si>
  <si>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</si>
  <si>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</si>
  <si>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</si>
  <si>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</si>
  <si>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</si>
  <si>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</si>
  <si>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</si>
  <si>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</si>
  <si>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</si>
  <si>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</si>
  <si>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</si>
  <si>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</si>
  <si>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</si>
  <si>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</si>
  <si>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</si>
  <si>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</si>
  <si>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</si>
  <si>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</si>
  <si>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</si>
  <si>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</si>
  <si>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</si>
  <si>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</si>
  <si>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</si>
  <si>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</si>
  <si>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</si>
  <si>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</si>
  <si>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</si>
  <si>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</si>
  <si>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</si>
  <si>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</si>
  <si>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</si>
  <si>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</si>
  <si>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</si>
  <si>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</si>
  <si>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</si>
  <si>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</si>
  <si>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</si>
  <si>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</si>
  <si>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</si>
  <si>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</si>
  <si>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</si>
  <si>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</si>
  <si>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</si>
  <si>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</si>
  <si>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</si>
  <si>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</si>
  <si>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</si>
  <si>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</si>
  <si>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</si>
  <si>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</si>
  <si>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</si>
  <si>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</si>
  <si>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</si>
  <si>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</si>
  <si>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</si>
  <si>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</si>
  <si>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</si>
  <si>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</si>
  <si>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</si>
  <si>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</si>
  <si>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</si>
  <si>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</si>
  <si>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</si>
  <si>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</si>
  <si>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</si>
  <si>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</si>
  <si>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</si>
  <si>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</si>
  <si>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</si>
  <si>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</si>
  <si>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</si>
  <si>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</si>
  <si>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</si>
  <si>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</si>
  <si>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</si>
  <si>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</si>
  <si>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</si>
  <si>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</si>
  <si>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</si>
  <si>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</si>
  <si>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</si>
  <si>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</si>
  <si>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</si>
  <si>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</si>
  <si>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</si>
  <si>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</si>
  <si>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</si>
  <si>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</si>
  <si>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</si>
  <si>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</si>
  <si>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</si>
  <si>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</si>
  <si>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</si>
  <si>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</si>
  <si>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</si>
  <si>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</si>
  <si>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</si>
  <si>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</si>
  <si>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</si>
  <si>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</si>
  <si>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</si>
  <si>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</si>
  <si>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</si>
  <si>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</si>
  <si>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</si>
  <si>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</si>
  <si>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</si>
  <si>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</si>
  <si>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</si>
  <si>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</si>
  <si>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</si>
  <si>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</si>
  <si>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</si>
  <si>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</si>
  <si>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</si>
  <si>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</si>
  <si>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</si>
  <si>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</si>
  <si>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</si>
  <si>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</si>
  <si>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</si>
  <si>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</si>
  <si>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</si>
  <si>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</si>
  <si>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</si>
  <si>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</si>
  <si>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</si>
  <si>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</si>
  <si>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</si>
  <si>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</si>
  <si>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</si>
  <si>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</si>
  <si>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</si>
  <si>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</si>
  <si>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</si>
  <si>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</si>
  <si>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</si>
  <si>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</si>
  <si>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</si>
  <si>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</si>
  <si>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</si>
  <si>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</si>
  <si>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</si>
  <si>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</si>
  <si>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</si>
  <si>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</si>
  <si>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</si>
  <si>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</si>
  <si>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</si>
  <si>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</si>
  <si>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</si>
  <si>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</si>
  <si>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</si>
  <si>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</si>
  <si>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</si>
  <si>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</si>
  <si>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</si>
  <si>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</si>
  <si>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</si>
  <si>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</si>
  <si>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</si>
  <si>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</si>
  <si>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</si>
  <si>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</si>
  <si>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</si>
  <si>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</si>
  <si>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</si>
  <si>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</si>
  <si>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</si>
  <si>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</si>
  <si>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</si>
  <si>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</si>
  <si>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</si>
  <si>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</si>
  <si>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</si>
  <si>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</si>
  <si>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</si>
  <si>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</si>
  <si>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</si>
  <si>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</si>
  <si>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</si>
  <si>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</si>
  <si>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</si>
  <si>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</si>
  <si>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</si>
  <si>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</si>
  <si>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</si>
  <si>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</si>
  <si>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</si>
  <si>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</si>
  <si>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</si>
  <si>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</si>
  <si>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</si>
  <si>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</si>
  <si>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</si>
  <si>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</si>
  <si>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</si>
  <si>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</si>
  <si>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</si>
  <si>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</si>
  <si>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</si>
  <si>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</si>
  <si>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</si>
  <si>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</si>
  <si>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</si>
  <si>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</si>
  <si>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</si>
  <si>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</si>
  <si>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</si>
  <si>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</si>
  <si>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</si>
  <si>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</si>
  <si>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</si>
  <si>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</si>
  <si>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</si>
  <si>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</si>
  <si>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</si>
  <si>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</si>
  <si>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</si>
  <si>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</si>
  <si>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</si>
  <si>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</si>
  <si>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</si>
  <si>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</si>
  <si>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</si>
  <si>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</si>
  <si>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</si>
  <si>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</si>
  <si>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</si>
  <si>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</si>
  <si>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</si>
  <si>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</si>
  <si>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</si>
  <si>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</si>
  <si>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</si>
  <si>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</si>
  <si>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</si>
  <si>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</si>
  <si>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</si>
  <si>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</si>
  <si>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</si>
  <si>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</si>
  <si>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</si>
  <si>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</si>
  <si>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</si>
  <si>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</si>
  <si>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</si>
  <si>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</si>
  <si>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</si>
  <si>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</si>
  <si>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</si>
  <si>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</si>
  <si>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</si>
  <si>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</si>
  <si>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</si>
  <si>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</si>
  <si>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</si>
  <si>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</si>
  <si>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</si>
  <si>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</si>
  <si>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</si>
  <si>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</si>
  <si>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</si>
  <si>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</si>
  <si>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</si>
  <si>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</si>
  <si>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</si>
  <si>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</si>
  <si>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</si>
  <si>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</si>
  <si>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</si>
  <si>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</si>
  <si>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</si>
  <si>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</si>
  <si>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</si>
  <si>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</si>
  <si>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</si>
  <si>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</si>
  <si>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</si>
  <si>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</si>
  <si>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</si>
  <si>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</si>
  <si>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</si>
  <si>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</si>
  <si>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</si>
  <si>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</si>
  <si>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</si>
  <si>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</si>
  <si>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</si>
  <si>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</si>
  <si>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</si>
  <si>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</si>
  <si>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</si>
  <si>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</si>
  <si>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</si>
  <si>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</si>
  <si>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</si>
  <si>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</si>
  <si>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</si>
  <si>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</si>
  <si>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</si>
  <si>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</si>
  <si>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</si>
  <si>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</si>
  <si>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</si>
  <si>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</si>
  <si>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</si>
  <si>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</si>
  <si>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</si>
  <si>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</si>
  <si>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</si>
  <si>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</si>
  <si>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</si>
  <si>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</si>
  <si>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</si>
  <si>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</si>
  <si>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</si>
  <si>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</si>
  <si>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</si>
  <si>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</si>
  <si>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</si>
  <si>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</si>
  <si>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</si>
  <si>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</si>
  <si>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</si>
  <si>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</si>
  <si>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</si>
  <si>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</si>
  <si>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</si>
  <si>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</si>
  <si>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</si>
  <si>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</si>
  <si>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</si>
  <si>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</si>
  <si>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</si>
  <si>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</si>
  <si>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</si>
  <si>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</si>
  <si>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</si>
  <si>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</si>
  <si>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</si>
  <si>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</si>
  <si>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</si>
  <si>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</si>
  <si>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</si>
  <si>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</si>
  <si>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</si>
  <si>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</si>
  <si>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</si>
  <si>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</si>
  <si>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</si>
  <si>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</si>
  <si>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</si>
  <si>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</si>
  <si>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</si>
  <si>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</si>
  <si>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</si>
  <si>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</si>
  <si>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</si>
  <si>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</si>
  <si>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</si>
  <si>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</si>
  <si>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</si>
  <si>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</si>
  <si>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</si>
  <si>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</si>
  <si>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</si>
  <si>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</si>
  <si>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</si>
  <si>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</si>
  <si>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</si>
  <si>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</si>
  <si>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</si>
  <si>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</si>
  <si>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</si>
  <si>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</si>
  <si>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</si>
  <si>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</si>
  <si>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</si>
  <si>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</si>
  <si>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</si>
  <si>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</si>
  <si>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</si>
  <si>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</si>
  <si>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</si>
  <si>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</si>
  <si>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</si>
  <si>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</si>
  <si>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</si>
  <si>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</si>
  <si>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</si>
  <si>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</si>
  <si>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</si>
  <si>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</si>
  <si>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</si>
  <si>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</si>
  <si>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</si>
  <si>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</si>
  <si>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</si>
  <si>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</si>
  <si>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</si>
  <si>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</si>
  <si>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</si>
  <si>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</si>
  <si>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</si>
  <si>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</si>
  <si>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</si>
  <si>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</si>
  <si>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</si>
  <si>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</si>
  <si>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</si>
  <si>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</si>
  <si>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</si>
  <si>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</si>
  <si>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</si>
  <si>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</si>
  <si>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</si>
  <si>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</si>
  <si>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</si>
  <si>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</si>
  <si>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</si>
  <si>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</si>
  <si>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</si>
  <si>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</si>
  <si>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</si>
  <si>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</si>
  <si>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</si>
  <si>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</si>
  <si>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</si>
  <si>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</si>
  <si>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</si>
  <si>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</si>
  <si>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</si>
  <si>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</si>
  <si>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</si>
  <si>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</si>
  <si>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</si>
  <si>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</si>
  <si>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</si>
  <si>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</si>
  <si>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</si>
  <si>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</si>
  <si>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</si>
  <si>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</si>
  <si>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</si>
  <si>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</si>
  <si>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</si>
  <si>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</si>
  <si>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</si>
  <si>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</si>
  <si>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</si>
  <si>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</si>
  <si>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</si>
  <si>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</si>
  <si>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</si>
  <si>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</si>
  <si>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</si>
  <si>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</si>
  <si>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</si>
  <si>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</si>
  <si>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</si>
  <si>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</si>
  <si>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</si>
  <si>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</si>
  <si>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</si>
  <si>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</si>
  <si>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</si>
  <si>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</si>
  <si>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</si>
  <si>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</si>
  <si>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</si>
  <si>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</si>
  <si>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</si>
  <si>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</si>
  <si>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</si>
  <si>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</si>
  <si>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</si>
  <si>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</si>
  <si>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</si>
  <si>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</si>
  <si>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</si>
  <si>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</si>
  <si>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</si>
  <si>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</si>
  <si>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</si>
  <si>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</si>
  <si>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</si>
  <si>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</si>
  <si>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</si>
  <si>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</si>
  <si>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</si>
  <si>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</si>
  <si>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</si>
  <si>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</si>
  <si>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</si>
  <si>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</si>
  <si>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</si>
  <si>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</si>
  <si>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</si>
  <si>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</si>
  <si>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</si>
  <si>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</si>
  <si>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</si>
  <si>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</si>
  <si>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</si>
  <si>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</si>
  <si>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</si>
  <si>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</si>
  <si>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</si>
  <si>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</si>
  <si>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</si>
  <si>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</si>
  <si>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</si>
  <si>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</si>
  <si>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</si>
  <si>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</si>
  <si>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</si>
  <si>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</si>
  <si>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</si>
  <si>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</si>
  <si>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</si>
  <si>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</si>
  <si>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</si>
  <si>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</si>
  <si>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</si>
  <si>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</si>
  <si>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</si>
  <si>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</si>
  <si>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</si>
  <si>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</si>
  <si>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</si>
  <si>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</si>
  <si>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</si>
  <si>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</si>
  <si>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</si>
  <si>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</si>
  <si>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</si>
  <si>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</si>
  <si>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</si>
  <si>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</si>
  <si>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</si>
  <si>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</si>
  <si>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</si>
  <si>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</si>
  <si>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</si>
  <si>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</si>
  <si>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</si>
  <si>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</si>
  <si>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</si>
  <si>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</si>
  <si>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</si>
  <si>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</si>
  <si>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</si>
  <si>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</si>
  <si>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</si>
  <si>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</si>
  <si>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</si>
  <si>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</si>
  <si>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</si>
  <si>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</si>
  <si>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</si>
  <si>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</si>
  <si>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</si>
  <si>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</si>
  <si>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</si>
  <si>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</si>
  <si>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</si>
  <si>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</si>
  <si>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</si>
  <si>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</si>
  <si>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</si>
  <si>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</si>
  <si>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</si>
  <si>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</si>
  <si>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</si>
  <si>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</si>
  <si>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</si>
  <si>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</si>
  <si>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</si>
  <si>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</si>
  <si>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</si>
  <si>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</si>
  <si>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</si>
  <si>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</si>
  <si>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</si>
  <si>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</si>
  <si>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</si>
  <si>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</si>
  <si>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</si>
  <si>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</si>
  <si>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</si>
  <si>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</si>
  <si>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</si>
  <si>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</si>
  <si>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</si>
  <si>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</si>
  <si>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</si>
  <si>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</si>
  <si>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</si>
  <si>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</si>
  <si>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</si>
  <si>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</si>
  <si>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</si>
  <si>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</si>
  <si>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</si>
  <si>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</si>
  <si>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</si>
  <si>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</si>
  <si>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</si>
  <si>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</si>
  <si>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</si>
  <si>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</si>
  <si>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</si>
  <si>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</si>
  <si>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</si>
  <si>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</si>
  <si>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</si>
  <si>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</si>
  <si>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</si>
  <si>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</si>
  <si>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</si>
  <si>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</si>
  <si>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</si>
  <si>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</si>
  <si>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</si>
  <si>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</si>
  <si>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</si>
  <si>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</si>
  <si>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</si>
  <si>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</si>
  <si>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</si>
  <si>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</si>
  <si>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</si>
  <si>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</si>
  <si>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</si>
  <si>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</si>
  <si>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</si>
  <si>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</si>
  <si>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</si>
  <si>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</si>
  <si>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</si>
  <si>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</si>
  <si>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</si>
  <si>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</si>
  <si>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</si>
  <si>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</si>
  <si>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</si>
  <si>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</si>
  <si>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</si>
  <si>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</si>
  <si>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</si>
  <si>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</si>
  <si>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</si>
  <si>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</si>
  <si>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</si>
  <si>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</si>
  <si>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</si>
  <si>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</si>
  <si>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</si>
  <si>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</si>
  <si>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</si>
  <si>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</si>
  <si>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</si>
  <si>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</si>
  <si>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</si>
  <si>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</si>
  <si>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</si>
  <si>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</si>
  <si>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</si>
  <si>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</si>
  <si>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</si>
  <si>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</si>
  <si>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</si>
  <si>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</si>
  <si>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</si>
  <si>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</si>
  <si>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</si>
  <si>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</si>
  <si>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</si>
  <si>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</si>
  <si>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</si>
  <si>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</si>
  <si>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</si>
  <si>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</si>
  <si>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</si>
  <si>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</si>
  <si>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</si>
  <si>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</si>
  <si>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</si>
  <si>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</si>
  <si>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</si>
  <si>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</si>
  <si>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</si>
  <si>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</si>
  <si>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</si>
  <si>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</si>
  <si>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</si>
  <si>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</si>
  <si>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</si>
  <si>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</si>
  <si>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</si>
  <si>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</si>
  <si>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</si>
  <si>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</si>
  <si>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</si>
  <si>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</si>
  <si>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</si>
  <si>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</si>
  <si>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</si>
  <si>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</si>
  <si>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</si>
  <si>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</si>
  <si>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</si>
  <si>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</si>
  <si>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</si>
  <si>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</si>
  <si>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</si>
  <si>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</si>
  <si>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</si>
  <si>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</si>
  <si>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</si>
  <si>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</si>
  <si>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</si>
  <si>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</si>
  <si>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</si>
  <si>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</si>
  <si>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</si>
  <si>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</si>
  <si>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</si>
  <si>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</si>
  <si>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</si>
  <si>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</si>
  <si>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</si>
  <si>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</si>
  <si>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</si>
  <si>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</si>
  <si>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</si>
  <si>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</si>
  <si>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</si>
  <si>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</si>
  <si>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</si>
  <si>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</si>
  <si>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</si>
  <si>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</si>
  <si>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</si>
  <si>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</si>
  <si>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</si>
  <si>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</si>
  <si>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</si>
  <si>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</si>
  <si>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</si>
  <si>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</si>
  <si>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</si>
  <si>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</si>
  <si>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</si>
  <si>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</si>
  <si>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</si>
  <si>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</si>
  <si>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</si>
  <si>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</si>
  <si>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</si>
  <si>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</si>
  <si>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</si>
  <si>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</si>
  <si>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</si>
  <si>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</si>
  <si>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</si>
  <si>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</si>
  <si>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</si>
  <si>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</si>
  <si>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</si>
  <si>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</si>
  <si>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</si>
  <si>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</si>
  <si>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</si>
  <si>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</si>
  <si>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</si>
  <si>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</si>
  <si>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</si>
  <si>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</si>
  <si>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</si>
  <si>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</si>
  <si>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</si>
  <si>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</si>
  <si>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</si>
  <si>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</si>
  <si>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</si>
  <si>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</si>
  <si>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</si>
  <si>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</si>
  <si>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</si>
  <si>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</si>
  <si>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</si>
  <si>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</si>
  <si>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</si>
  <si>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</si>
  <si>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</si>
  <si>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</si>
  <si>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</si>
  <si>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</si>
  <si>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</si>
  <si>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</si>
  <si>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</si>
  <si>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</si>
  <si>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</si>
  <si>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</si>
  <si>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</si>
  <si>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</si>
  <si>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</si>
  <si>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</si>
  <si>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</si>
  <si>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</si>
  <si>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</si>
  <si>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</si>
  <si>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</si>
  <si>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</si>
  <si>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</si>
  <si>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</si>
  <si>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</si>
  <si>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</si>
  <si>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</si>
  <si>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</si>
  <si>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</si>
  <si>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</si>
  <si>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</si>
  <si>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</si>
  <si>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</si>
  <si>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</si>
  <si>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</si>
  <si>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</si>
  <si>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</si>
  <si>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</si>
  <si>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</si>
  <si>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</si>
  <si>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</si>
  <si>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</si>
  <si>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</si>
  <si>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</si>
  <si>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</si>
  <si>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</si>
  <si>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</si>
  <si>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</si>
  <si>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</si>
  <si>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</si>
  <si>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</si>
  <si>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</si>
  <si>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</si>
  <si>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</si>
  <si>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</si>
  <si>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</si>
  <si>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</si>
  <si>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</si>
  <si>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</si>
  <si>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</si>
  <si>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</si>
  <si>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</si>
  <si>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</si>
  <si>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</si>
  <si>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</si>
  <si>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</si>
  <si>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</si>
  <si>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</si>
  <si>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</si>
  <si>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</si>
  <si>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</si>
  <si>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</si>
  <si>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</si>
  <si>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</si>
  <si>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</si>
  <si>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</si>
  <si>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</si>
  <si>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</si>
  <si>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</si>
  <si>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</si>
  <si>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</si>
  <si>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</si>
  <si>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</si>
  <si>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</si>
  <si>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</si>
  <si>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</si>
  <si>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</si>
  <si>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</si>
  <si>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</si>
  <si>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</si>
  <si>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</si>
  <si>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</si>
  <si>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</si>
  <si>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</si>
  <si>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</si>
  <si>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</si>
  <si>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</si>
  <si>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</si>
  <si>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</si>
  <si>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</si>
  <si>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</si>
  <si>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</si>
  <si>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</si>
  <si>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</si>
  <si>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</si>
  <si>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</si>
  <si>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</si>
  <si>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</si>
  <si>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</si>
  <si>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</si>
  <si>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</si>
  <si>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</si>
  <si>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</si>
  <si>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</si>
  <si>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</si>
  <si>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</si>
  <si>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</si>
  <si>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</si>
  <si>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</si>
  <si>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</si>
  <si>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</si>
  <si>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</si>
  <si>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</si>
  <si>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</si>
  <si>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</si>
  <si>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</si>
  <si>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</si>
  <si>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</si>
  <si>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</si>
  <si>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</si>
  <si>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</si>
  <si>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</si>
  <si>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</si>
  <si>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</si>
  <si>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</si>
  <si>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</si>
  <si>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</si>
  <si>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</si>
  <si>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</si>
  <si>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</si>
  <si>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</si>
  <si>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</si>
  <si>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</si>
  <si>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</si>
  <si>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</si>
  <si>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</si>
  <si>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</si>
  <si>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</si>
  <si>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</si>
  <si>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</si>
  <si>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</si>
  <si>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</si>
  <si>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</si>
  <si>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</si>
  <si>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</si>
  <si>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</si>
  <si>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</si>
  <si>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</si>
  <si>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</si>
  <si>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</si>
  <si>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</si>
  <si>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</si>
  <si>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</si>
  <si>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</si>
  <si>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</si>
  <si>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</si>
  <si>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</si>
  <si>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</si>
  <si>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</si>
  <si>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</si>
  <si>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</si>
  <si>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</si>
  <si>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</si>
  <si>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</si>
  <si>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</si>
  <si>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</si>
  <si>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</si>
  <si>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</si>
  <si>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</si>
  <si>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</si>
  <si>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</si>
  <si>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</si>
  <si>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</si>
  <si>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</si>
  <si>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</si>
  <si>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</si>
  <si>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</si>
  <si>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</si>
  <si>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</si>
  <si>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</si>
  <si>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</si>
  <si>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</si>
  <si>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</si>
  <si>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</si>
  <si>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</si>
  <si>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</si>
  <si>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</si>
  <si>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</si>
  <si>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</si>
  <si>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</si>
  <si>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</si>
  <si>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</si>
  <si>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</si>
  <si>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</si>
  <si>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</si>
  <si>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</si>
  <si>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</si>
  <si>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</si>
  <si>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</si>
  <si>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</si>
  <si>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</si>
  <si>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</si>
  <si>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</si>
  <si>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</si>
  <si>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</si>
  <si>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</si>
  <si>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</si>
  <si>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</si>
  <si>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</si>
  <si>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</si>
  <si>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</si>
  <si>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</si>
  <si>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</si>
  <si>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</si>
  <si>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</si>
  <si>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</si>
  <si>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</si>
  <si>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</si>
  <si>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</si>
  <si>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</si>
  <si>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</si>
  <si>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</si>
  <si>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</si>
  <si>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</si>
  <si>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</si>
  <si>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</si>
  <si>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</si>
  <si>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</si>
  <si>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</si>
  <si>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</si>
  <si>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</si>
  <si>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</si>
  <si>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</si>
  <si>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</si>
  <si>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</si>
  <si>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</si>
  <si>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</si>
  <si>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</si>
  <si>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</si>
  <si>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</si>
  <si>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</si>
  <si>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</si>
  <si>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</si>
  <si>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</si>
  <si>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</si>
  <si>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</si>
  <si>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</si>
  <si>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</si>
  <si>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</si>
  <si>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</si>
  <si>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</si>
  <si>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</si>
  <si>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</si>
  <si>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</si>
  <si>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</si>
  <si>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</si>
  <si>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</si>
  <si>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</si>
  <si>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</si>
  <si>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</si>
  <si>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</si>
  <si>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</si>
  <si>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</si>
  <si>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</si>
  <si>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</si>
  <si>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</si>
  <si>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</si>
  <si>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</si>
  <si>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</si>
  <si>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</si>
  <si>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</si>
  <si>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</si>
  <si>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</si>
  <si>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</si>
  <si>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</si>
  <si>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</si>
  <si>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</si>
  <si>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</si>
  <si>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</si>
  <si>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</si>
  <si>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</si>
  <si>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</si>
  <si>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</si>
  <si>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</si>
  <si>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</si>
  <si>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</si>
  <si>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</si>
  <si>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</si>
  <si>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</si>
  <si>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</si>
  <si>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</si>
  <si>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</si>
  <si>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</si>
  <si>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</si>
  <si>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</si>
  <si>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</si>
  <si>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</si>
  <si>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</si>
  <si>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</si>
  <si>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</si>
  <si>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</si>
  <si>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</si>
  <si>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</si>
  <si>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</si>
  <si>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</si>
  <si>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</si>
  <si>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</si>
  <si>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</si>
  <si>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</si>
  <si>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</si>
  <si>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</si>
  <si>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</si>
  <si>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</si>
  <si>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</si>
  <si>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</si>
  <si>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</si>
  <si>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</si>
  <si>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</si>
  <si>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</si>
  <si>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</si>
  <si>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</si>
  <si>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</si>
  <si>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</si>
  <si>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</si>
  <si>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</si>
  <si>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</si>
  <si>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</si>
  <si>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</si>
  <si>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</si>
  <si>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</si>
  <si>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</si>
  <si>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</si>
  <si>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</si>
  <si>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</si>
  <si>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</si>
  <si>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</si>
  <si>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</si>
  <si>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</si>
  <si>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</si>
  <si>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</si>
  <si>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</si>
  <si>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</si>
  <si>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</si>
  <si>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</si>
  <si>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</si>
  <si>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</si>
  <si>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</si>
  <si>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</si>
  <si>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</si>
  <si>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</si>
  <si>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</si>
  <si>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</si>
  <si>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</si>
  <si>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</si>
  <si>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</si>
  <si>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</si>
  <si>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</si>
  <si>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</si>
  <si>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</si>
  <si>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</si>
  <si>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</si>
  <si>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</si>
  <si>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</si>
  <si>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</si>
  <si>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</si>
  <si>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</si>
  <si>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</si>
  <si>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</si>
  <si>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</si>
  <si>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</si>
  <si>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</si>
  <si>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</si>
  <si>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</si>
  <si>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</si>
  <si>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</si>
  <si>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</si>
  <si>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</si>
  <si>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</si>
  <si>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</si>
  <si>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</si>
  <si>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</si>
  <si>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</si>
  <si>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</si>
  <si>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</si>
  <si>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</si>
  <si>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</si>
  <si>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</si>
  <si>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</si>
  <si>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</si>
  <si>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</si>
  <si>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</si>
  <si>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</si>
  <si>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</si>
  <si>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</si>
  <si>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</si>
  <si>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</si>
  <si>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</si>
  <si>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</si>
  <si>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</si>
  <si>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</si>
  <si>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</si>
  <si>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</si>
  <si>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</si>
  <si>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</si>
  <si>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</si>
  <si>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</si>
  <si>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</si>
  <si>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</si>
  <si>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</si>
  <si>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</si>
  <si>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</si>
  <si>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</si>
  <si>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</si>
  <si>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</si>
  <si>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</si>
  <si>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</si>
  <si>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</si>
  <si>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</si>
  <si>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</si>
  <si>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</si>
  <si>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</si>
  <si>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</si>
  <si>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</si>
  <si>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</si>
  <si>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</si>
  <si>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</si>
  <si>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</si>
  <si>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</si>
  <si>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</si>
  <si>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</si>
  <si>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</si>
  <si>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</si>
  <si>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</si>
  <si>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</si>
  <si>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</si>
  <si>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</si>
  <si>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</si>
  <si>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</si>
  <si>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</si>
  <si>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</si>
  <si>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</si>
  <si>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</si>
  <si>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</si>
  <si>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</si>
  <si>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</si>
  <si>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</si>
  <si>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</si>
  <si>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</si>
  <si>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</si>
  <si>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</si>
  <si>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</si>
  <si>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</si>
  <si>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</si>
  <si>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</si>
  <si>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</si>
  <si>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</si>
  <si>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</si>
  <si>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</si>
  <si>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</si>
  <si>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</si>
  <si>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</si>
  <si>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</si>
  <si>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</si>
  <si>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</si>
  <si>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</si>
  <si>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</si>
  <si>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</si>
  <si>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</si>
  <si>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</si>
  <si>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</si>
  <si>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</si>
  <si>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</si>
  <si>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</si>
  <si>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</si>
  <si>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</si>
  <si>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</si>
  <si>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</si>
  <si>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</si>
  <si>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</si>
  <si>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</si>
  <si>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</si>
  <si>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</si>
  <si>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</si>
  <si>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</si>
  <si>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</si>
  <si>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</si>
  <si>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</si>
  <si>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</si>
  <si>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</si>
  <si>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</si>
  <si>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</si>
  <si>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</si>
  <si>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</si>
  <si>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</si>
  <si>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</si>
  <si>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</si>
  <si>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</si>
  <si>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</si>
  <si>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</si>
  <si>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</si>
  <si>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</si>
  <si>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</si>
  <si>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</si>
  <si>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</si>
  <si>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</si>
  <si>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</si>
  <si>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</si>
  <si>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</si>
  <si>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</si>
  <si>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</si>
  <si>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</si>
  <si>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</si>
  <si>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</si>
  <si>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</si>
  <si>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</si>
  <si>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</si>
  <si>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</si>
  <si>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</si>
  <si>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</si>
  <si>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</si>
  <si>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</si>
  <si>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</si>
  <si>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</si>
  <si>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</si>
  <si>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</si>
  <si>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</si>
  <si>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</si>
  <si>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</si>
  <si>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</si>
  <si>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</si>
  <si>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</si>
  <si>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</si>
  <si>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</si>
  <si>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</si>
  <si>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</si>
  <si>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</si>
  <si>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</si>
  <si>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</si>
  <si>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</si>
  <si>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</si>
  <si>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</si>
  <si>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</si>
  <si>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</si>
  <si>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</si>
  <si>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</si>
  <si>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</si>
  <si>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</si>
  <si>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</si>
  <si>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</si>
  <si>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</si>
  <si>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</si>
  <si>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</si>
  <si>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</si>
  <si>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</si>
  <si>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</si>
  <si>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</si>
  <si>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</si>
  <si>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</si>
  <si>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</si>
  <si>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</si>
  <si>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</si>
  <si>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</si>
  <si>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</si>
  <si>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</si>
  <si>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</si>
  <si>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</si>
  <si>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</si>
  <si>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</si>
  <si>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</si>
  <si>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</si>
  <si>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</si>
  <si>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</si>
  <si>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</si>
  <si>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</si>
  <si>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</si>
  <si>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</si>
  <si>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</si>
  <si>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</si>
  <si>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</si>
  <si>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</si>
  <si>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</si>
  <si>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</si>
  <si>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</si>
  <si>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</si>
  <si>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</si>
  <si>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</si>
  <si>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</si>
  <si>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</si>
  <si>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</si>
  <si>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</si>
  <si>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</si>
  <si>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</si>
  <si>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</si>
  <si>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</si>
  <si>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</si>
  <si>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</si>
  <si>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</si>
  <si>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</si>
  <si>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</si>
  <si>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</si>
  <si>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</si>
  <si>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</si>
  <si>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</si>
  <si>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</si>
  <si>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</si>
  <si>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</si>
  <si>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</si>
  <si>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</si>
  <si>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</si>
  <si>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</si>
  <si>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</si>
  <si>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</si>
  <si>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</si>
  <si>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</si>
  <si>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</si>
  <si>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</si>
  <si>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</si>
  <si>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</si>
  <si>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</si>
  <si>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</si>
  <si>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</si>
  <si>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</si>
  <si>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</si>
  <si>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</si>
  <si>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</si>
  <si>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</si>
  <si>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</si>
  <si>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</si>
  <si>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</si>
  <si>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</si>
  <si>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</si>
  <si>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</si>
  <si>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</si>
  <si>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</si>
  <si>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</si>
  <si>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</si>
  <si>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</si>
  <si>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</si>
  <si>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</si>
  <si>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</si>
  <si>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</si>
  <si>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</si>
  <si>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</si>
  <si>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</si>
  <si>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</si>
  <si>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</si>
  <si>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</si>
  <si>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</si>
  <si>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</si>
  <si>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</si>
  <si>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</si>
  <si>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</si>
  <si>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</si>
  <si>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</si>
  <si>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</si>
  <si>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</si>
  <si>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</si>
  <si>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</si>
  <si>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</si>
  <si>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</si>
  <si>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</si>
  <si>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</si>
  <si>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</si>
  <si>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</si>
  <si>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</si>
  <si>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</si>
  <si>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</si>
  <si>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</si>
  <si>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</si>
  <si>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</si>
  <si>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</si>
  <si>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</si>
  <si>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</si>
  <si>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</si>
  <si>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</si>
  <si>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</si>
  <si>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</si>
  <si>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</si>
  <si>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</si>
  <si>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</si>
  <si>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</si>
  <si>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</si>
  <si>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</si>
  <si>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</si>
  <si>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</si>
  <si>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</si>
  <si>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</si>
  <si>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</si>
  <si>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</si>
  <si>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</si>
  <si>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</si>
  <si>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</si>
  <si>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</si>
  <si>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</si>
  <si>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</si>
  <si>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</si>
  <si>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</si>
  <si>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</si>
  <si>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</si>
  <si>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</si>
  <si>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</si>
  <si>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</si>
  <si>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</si>
  <si>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</si>
  <si>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</si>
  <si>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</si>
  <si>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</si>
  <si>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</si>
  <si>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</si>
  <si>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</si>
  <si>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</si>
  <si>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</si>
  <si>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</si>
  <si>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</si>
  <si>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</si>
  <si>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</si>
  <si>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</si>
  <si>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</si>
  <si>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</si>
  <si>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</si>
  <si>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</si>
  <si>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</si>
  <si>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</si>
  <si>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</si>
  <si>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</si>
  <si>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</si>
  <si>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</si>
  <si>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</si>
  <si>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</si>
  <si>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</si>
  <si>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</si>
  <si>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</si>
  <si>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</si>
  <si>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</si>
  <si>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</si>
  <si>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</si>
  <si>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</si>
  <si>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</si>
  <si>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</si>
  <si>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</si>
  <si>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</si>
  <si>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</si>
  <si>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</si>
  <si>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</si>
  <si>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</si>
  <si>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</si>
  <si>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</si>
  <si>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</si>
  <si>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</si>
  <si>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</si>
  <si>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</si>
  <si>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</si>
  <si>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</si>
  <si>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</si>
  <si>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</si>
  <si>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</si>
  <si>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</si>
  <si>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</si>
  <si>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</si>
  <si>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</si>
  <si>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</si>
  <si>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</si>
  <si>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</si>
  <si>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</si>
  <si>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</si>
  <si>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</si>
  <si>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</si>
  <si>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</si>
  <si>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</si>
  <si>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</si>
  <si>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</si>
  <si>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</si>
  <si>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</si>
  <si>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</si>
  <si>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</si>
  <si>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</si>
  <si>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</si>
  <si>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</si>
  <si>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</si>
  <si>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</si>
  <si>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</si>
  <si>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</si>
  <si>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</si>
  <si>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</si>
  <si>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</si>
  <si>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</si>
  <si>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</si>
  <si>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</si>
  <si>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</si>
  <si>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</si>
  <si>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</si>
  <si>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</si>
  <si>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</si>
  <si>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</si>
  <si>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</si>
  <si>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</si>
  <si>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</si>
  <si>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</si>
  <si>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</si>
  <si>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</si>
  <si>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</si>
  <si>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</si>
  <si>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</si>
  <si>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</si>
  <si>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</si>
  <si>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</si>
  <si>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</si>
  <si>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</si>
  <si>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</si>
  <si>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</si>
  <si>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</si>
  <si>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</si>
  <si>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</si>
  <si>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</si>
  <si>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</si>
  <si>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</si>
  <si>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</si>
  <si>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</si>
  <si>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</si>
  <si>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</si>
  <si>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</si>
  <si>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</si>
  <si>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</si>
  <si>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</si>
  <si>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</si>
  <si>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</si>
  <si>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</si>
  <si>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</si>
  <si>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</si>
  <si>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</si>
  <si>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</si>
  <si>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</si>
  <si>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</si>
  <si>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</si>
  <si>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</si>
  <si>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</si>
  <si>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</si>
  <si>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</si>
  <si>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</si>
  <si>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</si>
  <si>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</si>
  <si>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</si>
  <si>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</si>
  <si>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</si>
  <si>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</si>
  <si>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</si>
  <si>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</si>
  <si>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</si>
  <si>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</si>
  <si>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</si>
  <si>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</si>
  <si>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</si>
  <si>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</si>
  <si>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</si>
  <si>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</si>
  <si>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</si>
  <si>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</si>
  <si>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</si>
  <si>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</si>
  <si>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</si>
  <si>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</si>
  <si>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</si>
  <si>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</si>
  <si>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</si>
  <si>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</si>
  <si>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</si>
  <si>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</si>
  <si>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</si>
  <si>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</si>
  <si>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</si>
  <si>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</si>
  <si>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</si>
  <si>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</si>
  <si>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</si>
  <si>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</si>
  <si>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</si>
  <si>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</si>
  <si>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</si>
  <si>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</si>
  <si>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</si>
  <si>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</si>
  <si>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</si>
  <si>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</si>
  <si>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</si>
  <si>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</si>
  <si>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</si>
  <si>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</si>
  <si>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</si>
  <si>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</si>
  <si>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</si>
  <si>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</si>
  <si>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</si>
  <si>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</si>
  <si>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</si>
  <si>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</si>
  <si>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</si>
  <si>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</si>
  <si>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</si>
  <si>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</si>
  <si>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</si>
  <si>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</si>
  <si>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</si>
  <si>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</si>
  <si>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</si>
  <si>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</si>
  <si>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</si>
  <si>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</si>
  <si>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</si>
  <si>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</si>
  <si>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</si>
  <si>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</si>
  <si>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</si>
  <si>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</si>
  <si>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</si>
  <si>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</si>
  <si>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</si>
  <si>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</si>
  <si>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</si>
  <si>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</si>
  <si>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</si>
  <si>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</si>
  <si>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</si>
  <si>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</si>
  <si>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</si>
  <si>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</si>
  <si>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</si>
  <si>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</si>
  <si>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</si>
  <si>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</si>
  <si>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</si>
  <si>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</si>
  <si>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</si>
  <si>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</si>
  <si>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</si>
  <si>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</si>
  <si>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</si>
  <si>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</si>
  <si>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</si>
  <si>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</si>
  <si>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</si>
  <si>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</si>
  <si>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</si>
  <si>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</si>
  <si>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</si>
  <si>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</si>
  <si>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</si>
  <si>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</si>
  <si>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</si>
  <si>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</si>
  <si>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</si>
  <si>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</si>
  <si>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</si>
  <si>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</si>
  <si>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</si>
  <si>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</si>
  <si>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</si>
  <si>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</si>
  <si>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</si>
  <si>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</si>
  <si>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</si>
  <si>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</si>
  <si>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</si>
  <si>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</si>
  <si>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</si>
  <si>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</si>
  <si>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</si>
  <si>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</si>
  <si>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</si>
  <si>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</si>
  <si>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</si>
  <si>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</si>
  <si>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</si>
  <si>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</si>
  <si>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</si>
  <si>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</si>
  <si>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</si>
  <si>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</si>
  <si>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</si>
  <si>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</si>
  <si>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</si>
  <si>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</si>
  <si>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</si>
  <si>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</si>
  <si>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</si>
  <si>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</si>
  <si>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</si>
  <si>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</si>
  <si>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</si>
  <si>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</si>
  <si>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</si>
  <si>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</si>
  <si>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</si>
  <si>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</si>
  <si>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</si>
  <si>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</si>
  <si>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</si>
  <si>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</si>
  <si>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</si>
  <si>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</si>
  <si>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</si>
  <si>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</si>
  <si>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</si>
  <si>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</si>
  <si>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</si>
  <si>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</si>
  <si>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</si>
  <si>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</si>
  <si>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</si>
  <si>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</si>
  <si>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</si>
  <si>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</si>
  <si>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</si>
  <si>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</si>
  <si>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</si>
  <si>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</si>
  <si>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</si>
  <si>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</si>
  <si>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</si>
  <si>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</si>
  <si>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</si>
  <si>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</si>
  <si>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</si>
  <si>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</si>
  <si>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</si>
  <si>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</si>
  <si>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</si>
  <si>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</si>
  <si>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</si>
  <si>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</si>
  <si>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</si>
  <si>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</si>
  <si>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</si>
  <si>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</si>
  <si>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</si>
  <si>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</si>
  <si>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</si>
  <si>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</si>
  <si>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</si>
  <si>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</si>
  <si>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</si>
  <si>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</si>
  <si>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</si>
  <si>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</si>
  <si>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</si>
  <si>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</si>
  <si>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</si>
  <si>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</si>
  <si>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</si>
  <si>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</si>
  <si>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</si>
  <si>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</si>
  <si>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</si>
  <si>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</si>
  <si>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</si>
  <si>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</si>
  <si>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</si>
  <si>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</si>
  <si>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</si>
  <si>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</si>
  <si>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</si>
  <si>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</si>
  <si>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</si>
  <si>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</si>
  <si>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</si>
  <si>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</si>
  <si>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</si>
  <si>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</si>
  <si>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</si>
  <si>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</si>
  <si>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</si>
  <si>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</si>
  <si>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</si>
  <si>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</si>
  <si>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</si>
  <si>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</si>
  <si>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</si>
  <si>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</si>
  <si>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</si>
  <si>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</si>
  <si>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</si>
  <si>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</si>
  <si>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</si>
  <si>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</si>
  <si>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</si>
  <si>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</si>
  <si>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</si>
  <si>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</si>
  <si>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</si>
  <si>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</si>
  <si>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</si>
  <si>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</si>
  <si>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</si>
  <si>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</si>
  <si>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</si>
  <si>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</si>
  <si>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</si>
  <si>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</si>
  <si>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</si>
  <si>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</si>
  <si>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</si>
  <si>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</si>
  <si>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</si>
  <si>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</si>
  <si>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</si>
  <si>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</si>
  <si>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</si>
  <si>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</si>
  <si>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</si>
  <si>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</si>
  <si>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</si>
  <si>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</si>
  <si>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</si>
  <si>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</si>
  <si>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</si>
  <si>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</si>
  <si>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</si>
  <si>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</si>
  <si>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</si>
  <si>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</si>
  <si>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</si>
  <si>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</si>
  <si>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</si>
  <si>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</si>
  <si>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</si>
  <si>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</si>
  <si>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</si>
  <si>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</si>
  <si>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</si>
  <si>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</si>
  <si>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</si>
  <si>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</si>
  <si>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</si>
  <si>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</si>
  <si>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</si>
  <si>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</si>
  <si>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</si>
  <si>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</si>
  <si>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</si>
  <si>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</si>
  <si>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</si>
  <si>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</si>
  <si>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</si>
  <si>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</si>
  <si>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</si>
  <si>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</si>
  <si>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</si>
  <si>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</si>
  <si>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</si>
  <si>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</si>
  <si>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</si>
  <si>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</si>
  <si>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</si>
  <si>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</si>
  <si>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</si>
  <si>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</si>
  <si>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</si>
  <si>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</si>
  <si>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</si>
  <si>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</si>
  <si>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</si>
  <si>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</si>
  <si>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</si>
  <si>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</si>
  <si>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</si>
  <si>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</si>
  <si>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</si>
  <si>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</si>
  <si>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</si>
  <si>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</si>
  <si>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</si>
  <si>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</si>
  <si>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</si>
  <si>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</si>
  <si>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</si>
  <si>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</si>
  <si>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</si>
  <si>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</si>
  <si>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</si>
  <si>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</si>
  <si>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</si>
  <si>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</si>
  <si>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</si>
  <si>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</si>
  <si>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</si>
  <si>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</si>
  <si>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</si>
  <si>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</si>
  <si>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</si>
  <si>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</si>
  <si>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</si>
  <si>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</si>
  <si>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</si>
  <si>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</si>
  <si>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</si>
  <si>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</si>
  <si>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</si>
  <si>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</si>
  <si>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</si>
  <si>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</si>
  <si>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</si>
  <si>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</si>
  <si>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</si>
  <si>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</si>
  <si>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</si>
  <si>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</si>
  <si>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</si>
  <si>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</si>
  <si>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</si>
  <si>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</si>
  <si>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</si>
  <si>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</si>
  <si>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</si>
  <si>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</si>
  <si>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</si>
  <si>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</si>
  <si>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</si>
  <si>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</si>
  <si>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</si>
  <si>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</si>
  <si>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</si>
  <si>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</si>
  <si>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</si>
  <si>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</si>
  <si>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</si>
  <si>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</si>
  <si>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</si>
  <si>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</si>
  <si>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</si>
  <si>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</si>
  <si>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</si>
  <si>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</si>
  <si>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</si>
  <si>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</si>
  <si>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</si>
  <si>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</si>
  <si>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</si>
  <si>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</si>
  <si>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</si>
  <si>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</si>
  <si>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</si>
  <si>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</si>
  <si>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</si>
  <si>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</si>
  <si>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</si>
  <si>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</si>
  <si>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</si>
  <si>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</si>
  <si>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</si>
  <si>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</si>
  <si>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</si>
  <si>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</si>
  <si>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</si>
  <si>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</si>
  <si>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</si>
  <si>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</si>
  <si>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</si>
  <si>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</si>
  <si>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</si>
  <si>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</si>
  <si>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</si>
  <si>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</si>
  <si>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</si>
  <si>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</si>
  <si>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</si>
  <si>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</si>
  <si>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</si>
  <si>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</si>
  <si>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</si>
  <si>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</si>
  <si>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</si>
  <si>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</si>
  <si>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</si>
  <si>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</si>
  <si>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</si>
  <si>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</si>
  <si>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</si>
  <si>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</si>
  <si>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</si>
  <si>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</si>
  <si>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</si>
  <si>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</si>
  <si>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</si>
  <si>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</si>
  <si>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</si>
  <si>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</si>
  <si>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</si>
  <si>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</si>
  <si>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</si>
  <si>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</si>
  <si>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</si>
  <si>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</si>
  <si>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</si>
  <si>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</si>
  <si>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</si>
  <si>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</si>
  <si>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</si>
  <si>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</si>
  <si>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</si>
  <si>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</si>
  <si>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</si>
  <si>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</si>
  <si>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</si>
  <si>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</si>
  <si>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</si>
  <si>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</si>
  <si>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</si>
  <si>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</si>
  <si>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</si>
  <si>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</si>
  <si>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</si>
  <si>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</si>
  <si>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</si>
  <si>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</si>
  <si>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</si>
  <si>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</si>
  <si>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</si>
  <si>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</si>
  <si>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</si>
  <si>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</si>
  <si>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</si>
  <si>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</si>
  <si>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</si>
  <si>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</si>
  <si>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</si>
  <si>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</si>
  <si>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</si>
  <si>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</si>
  <si>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</si>
  <si>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</si>
  <si>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</si>
  <si>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</si>
  <si>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</si>
  <si>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</si>
  <si>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</si>
  <si>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</si>
  <si>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</si>
  <si>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</si>
  <si>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</si>
  <si>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</si>
  <si>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</si>
  <si>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</si>
  <si>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</si>
  <si>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</si>
  <si>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</si>
  <si>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</si>
  <si>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</si>
  <si>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</si>
  <si>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</si>
  <si>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</si>
  <si>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</si>
  <si>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</si>
  <si>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</si>
  <si>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</si>
  <si>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</si>
  <si>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</si>
  <si>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</si>
  <si>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</si>
  <si>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</si>
  <si>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</si>
  <si>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</si>
  <si>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</si>
  <si>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</si>
  <si>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</si>
  <si>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</si>
  <si>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</si>
  <si>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</si>
  <si>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</si>
  <si>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</si>
  <si>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</si>
  <si>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</si>
  <si>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</si>
  <si>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</si>
  <si>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</si>
  <si>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</si>
  <si>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</si>
  <si>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</si>
  <si>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</si>
  <si>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</si>
  <si>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</si>
  <si>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</si>
  <si>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</si>
  <si>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</si>
  <si>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</si>
  <si>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</si>
  <si>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</si>
  <si>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</si>
  <si>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</si>
  <si>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</si>
  <si>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</si>
  <si>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</si>
  <si>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</si>
  <si>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</si>
  <si>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</si>
  <si>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</si>
  <si>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</si>
  <si>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</si>
  <si>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</si>
  <si>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</si>
  <si>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</si>
  <si>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</si>
  <si>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</si>
  <si>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</si>
  <si>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</si>
  <si>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</si>
  <si>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</si>
  <si>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</si>
  <si>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</si>
  <si>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</si>
  <si>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</si>
  <si>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</si>
  <si>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</si>
  <si>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</si>
  <si>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</si>
  <si>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</si>
  <si>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</si>
  <si>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</si>
  <si>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</si>
  <si>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</si>
  <si>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</si>
  <si>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</si>
  <si>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</si>
  <si>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</si>
  <si>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</si>
  <si>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</si>
  <si>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</si>
  <si>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</si>
  <si>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</si>
  <si>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</si>
  <si>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</si>
  <si>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</si>
  <si>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</si>
  <si>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</si>
  <si>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</si>
  <si>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</si>
  <si>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</si>
  <si>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</si>
  <si>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</si>
  <si>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</si>
  <si>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</si>
  <si>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</si>
  <si>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</si>
  <si>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</si>
  <si>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</si>
  <si>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</si>
  <si>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</si>
  <si>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</si>
  <si>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</si>
  <si>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</si>
  <si>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</si>
  <si>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</si>
  <si>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</si>
  <si>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</si>
  <si>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</si>
  <si>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</si>
  <si>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</si>
  <si>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</si>
  <si>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</si>
  <si>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</si>
  <si>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</si>
  <si>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</si>
  <si>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</si>
  <si>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</si>
  <si>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</si>
  <si>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</si>
  <si>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</si>
  <si>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</si>
  <si>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</si>
  <si>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</si>
  <si>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</si>
  <si>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</si>
  <si>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</si>
  <si>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</si>
  <si>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</si>
  <si>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</si>
  <si>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</si>
  <si>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</si>
  <si>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</si>
  <si>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</si>
  <si>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</si>
  <si>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</si>
  <si>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</si>
  <si>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</si>
  <si>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</si>
  <si>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</si>
  <si>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</si>
  <si>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</si>
  <si>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</si>
  <si>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</si>
  <si>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</si>
  <si>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</si>
  <si>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</si>
  <si>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</si>
  <si>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</si>
  <si>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</si>
  <si>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</si>
  <si>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</si>
  <si>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</si>
  <si>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</si>
  <si>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</si>
  <si>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</si>
  <si>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</si>
  <si>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</si>
  <si>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</si>
  <si>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</si>
  <si>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</si>
  <si>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</si>
  <si>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</si>
  <si>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</si>
  <si>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</si>
  <si>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</si>
  <si>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</si>
  <si>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</si>
  <si>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</si>
  <si>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</si>
  <si>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</si>
  <si>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</si>
  <si>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</si>
  <si>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</si>
  <si>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</si>
  <si>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</si>
  <si>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</si>
  <si>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</si>
  <si>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</si>
  <si>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</si>
  <si>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</si>
  <si>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</si>
  <si>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</si>
  <si>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</si>
  <si>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</si>
  <si>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</si>
  <si>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</si>
  <si>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</si>
  <si>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</si>
  <si>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</si>
  <si>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</si>
  <si>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</si>
  <si>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</si>
  <si>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</si>
  <si>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</si>
  <si>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</si>
  <si>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</si>
  <si>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</si>
  <si>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</si>
  <si>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</si>
  <si>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</si>
  <si>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</si>
  <si>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</si>
  <si>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</si>
  <si>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</si>
  <si>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</si>
  <si>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</si>
  <si>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</si>
  <si>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</si>
  <si>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</si>
  <si>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</si>
  <si>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</si>
  <si>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</si>
  <si>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</si>
  <si>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</si>
  <si>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</si>
  <si>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</si>
  <si>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</si>
  <si>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</si>
  <si>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</si>
  <si>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</si>
  <si>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</si>
  <si>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</si>
  <si>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</si>
  <si>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</si>
  <si>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</si>
  <si>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</si>
  <si>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</si>
  <si>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</si>
  <si>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</si>
  <si>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</si>
  <si>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</si>
  <si>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</si>
  <si>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</si>
  <si>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</si>
  <si>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</si>
  <si>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</si>
  <si>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</si>
  <si>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</si>
  <si>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</si>
  <si>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</si>
  <si>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</si>
  <si>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</si>
  <si>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</si>
  <si>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</si>
  <si>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</si>
  <si>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</si>
  <si>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</si>
  <si>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</si>
  <si>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</si>
  <si>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</si>
  <si>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</si>
  <si>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</si>
  <si>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</si>
  <si>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</si>
  <si>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</si>
  <si>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</si>
  <si>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</si>
  <si>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</si>
  <si>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</si>
  <si>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</si>
  <si>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</si>
  <si>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</si>
  <si>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</si>
  <si>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</si>
  <si>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</si>
  <si>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</si>
  <si>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</si>
  <si>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</si>
  <si>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</si>
  <si>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</si>
  <si>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</si>
  <si>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</si>
  <si>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</si>
  <si>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</si>
  <si>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</si>
  <si>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</si>
  <si>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</si>
  <si>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</si>
  <si>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</si>
  <si>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</si>
  <si>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</si>
  <si>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</si>
  <si>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</si>
  <si>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</si>
  <si>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</si>
  <si>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</si>
  <si>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</si>
  <si>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</si>
  <si>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</si>
  <si>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</si>
  <si>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</si>
  <si>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</si>
  <si>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</si>
  <si>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</si>
  <si>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</si>
  <si>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</si>
  <si>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</si>
  <si>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</si>
  <si>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</si>
  <si>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</si>
  <si>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</si>
  <si>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</si>
  <si>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</si>
  <si>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</si>
  <si>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</si>
  <si>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</si>
  <si>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</si>
  <si>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</si>
  <si>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</si>
  <si>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</si>
  <si>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</si>
  <si>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</si>
  <si>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</si>
  <si>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</si>
  <si>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</si>
  <si>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</si>
  <si>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</si>
  <si>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</si>
  <si>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</si>
  <si>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</si>
  <si>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</si>
  <si>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</si>
  <si>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</si>
  <si>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</si>
  <si>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</si>
  <si>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</si>
  <si>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</si>
  <si>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</si>
  <si>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</si>
  <si>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</si>
  <si>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</si>
  <si>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</si>
  <si>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</si>
  <si>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</si>
  <si>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</si>
  <si>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</si>
  <si>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</si>
  <si>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</si>
  <si>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</si>
  <si>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</si>
  <si>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</si>
  <si>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</si>
  <si>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</si>
  <si>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</si>
  <si>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</si>
  <si>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</si>
  <si>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</si>
  <si>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</si>
  <si>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</si>
  <si>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</si>
  <si>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</si>
  <si>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</si>
  <si>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</si>
  <si>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</si>
  <si>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</si>
  <si>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</si>
  <si>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</si>
  <si>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</si>
  <si>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</si>
  <si>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</si>
  <si>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</si>
  <si>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</si>
  <si>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</si>
  <si>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</si>
  <si>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</si>
  <si>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</si>
  <si>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</si>
  <si>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</si>
  <si>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</si>
  <si>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</si>
  <si>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</si>
  <si>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</si>
  <si>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</si>
  <si>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</si>
  <si>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</si>
  <si>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</si>
  <si>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</si>
  <si>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</si>
  <si>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</si>
  <si>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</si>
  <si>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</si>
  <si>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</si>
  <si>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</si>
  <si>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</si>
  <si>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</si>
  <si>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</si>
  <si>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</si>
  <si>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</si>
  <si>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</si>
  <si>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</si>
  <si>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</si>
  <si>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</si>
  <si>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</si>
  <si>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</si>
  <si>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</si>
  <si>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</si>
  <si>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</si>
  <si>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</si>
  <si>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</si>
  <si>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</si>
  <si>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</si>
  <si>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</si>
  <si>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</si>
  <si>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</si>
  <si>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</si>
  <si>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</si>
  <si>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</si>
  <si>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</si>
  <si>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</si>
  <si>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</si>
  <si>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</si>
  <si>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</si>
  <si>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</si>
  <si>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</si>
  <si>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</si>
  <si>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</si>
  <si>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</si>
  <si>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</si>
  <si>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</si>
  <si>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</si>
  <si>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</si>
  <si>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</si>
  <si>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</si>
  <si>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</si>
  <si>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</si>
  <si>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</si>
  <si>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</si>
  <si>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</si>
  <si>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</si>
  <si>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</si>
  <si>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</si>
  <si>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</si>
  <si>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</si>
  <si>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</si>
  <si>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</si>
  <si>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</si>
  <si>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</si>
  <si>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</si>
  <si>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</si>
  <si>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</si>
  <si>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</si>
  <si>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</si>
  <si>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</si>
  <si>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</si>
  <si>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</si>
  <si>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</si>
  <si>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</si>
  <si>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</si>
  <si>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</si>
  <si>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</si>
  <si>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</si>
  <si>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</si>
  <si>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</si>
  <si>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</si>
  <si>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</si>
  <si>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</si>
  <si>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</si>
  <si>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</si>
  <si>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</si>
  <si>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</si>
  <si>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</si>
  <si>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</si>
  <si>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</si>
  <si>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</si>
  <si>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</si>
  <si>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</si>
  <si>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</si>
  <si>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</si>
  <si>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</si>
  <si>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</si>
  <si>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</si>
  <si>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</si>
  <si>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</si>
  <si>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</si>
  <si>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</si>
  <si>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</si>
  <si>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</si>
  <si>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</si>
  <si>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</si>
  <si>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</si>
  <si>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</si>
  <si>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</si>
  <si>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</si>
  <si>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</si>
  <si>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</si>
  <si>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</si>
  <si>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</si>
  <si>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</si>
  <si>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</si>
  <si>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</si>
  <si>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</si>
  <si>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</si>
  <si>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</si>
  <si>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</si>
  <si>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</si>
  <si>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</si>
  <si>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</si>
  <si>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</si>
  <si>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</si>
  <si>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</si>
  <si>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</si>
  <si>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</si>
  <si>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</si>
  <si>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</si>
  <si>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</si>
  <si>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</si>
  <si>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</si>
  <si>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</si>
  <si>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</si>
  <si>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</si>
  <si>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</si>
  <si>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</si>
  <si>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</si>
  <si>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</si>
  <si>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</si>
  <si>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</si>
  <si>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</si>
  <si>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</si>
  <si>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</si>
  <si>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</si>
  <si>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</si>
  <si>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</si>
  <si>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</si>
  <si>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</si>
  <si>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</si>
  <si>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</si>
  <si>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</si>
  <si>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</si>
  <si>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</si>
  <si>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</si>
  <si>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</si>
  <si>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</si>
  <si>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</si>
  <si>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</si>
  <si>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</si>
  <si>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</si>
  <si>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</si>
  <si>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</si>
  <si>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</si>
  <si>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</si>
  <si>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</si>
  <si>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</si>
  <si>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</si>
  <si>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</si>
  <si>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</si>
  <si>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</si>
  <si>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</si>
  <si>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</si>
  <si>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</si>
  <si>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</si>
  <si>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</si>
  <si>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</si>
  <si>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</si>
  <si>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</si>
  <si>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</si>
  <si>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</si>
  <si>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</si>
  <si>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</si>
  <si>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</si>
  <si>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</si>
  <si>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</si>
  <si>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</si>
  <si>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</si>
  <si>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</si>
  <si>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</si>
  <si>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</si>
  <si>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</si>
  <si>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</si>
  <si>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</si>
  <si>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</si>
  <si>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</si>
  <si>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</si>
  <si>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</si>
  <si>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</si>
  <si>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</si>
  <si>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</si>
  <si>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</si>
  <si>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</si>
  <si>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</si>
  <si>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</si>
  <si>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</si>
  <si>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</si>
  <si>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</si>
  <si>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</si>
  <si>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</si>
  <si>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</si>
  <si>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</si>
  <si>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</si>
  <si>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</si>
  <si>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</si>
  <si>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</si>
  <si>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</si>
  <si>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</si>
  <si>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</si>
  <si>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</si>
  <si>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</si>
  <si>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</si>
  <si>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</si>
  <si>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</si>
  <si>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</si>
  <si>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</si>
  <si>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</si>
  <si>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</si>
  <si>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</si>
  <si>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</si>
  <si>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</si>
  <si>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</si>
  <si>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</si>
  <si>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</si>
  <si>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</si>
  <si>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</si>
  <si>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</si>
  <si>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</si>
  <si>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</si>
  <si>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</si>
  <si>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</si>
  <si>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</si>
  <si>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</si>
  <si>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</si>
  <si>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</si>
  <si>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</si>
  <si>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</si>
  <si>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</si>
  <si>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</si>
  <si>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</si>
  <si>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</si>
  <si>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</si>
  <si>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</si>
  <si>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</si>
  <si>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</si>
  <si>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</si>
  <si>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</si>
  <si>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</si>
  <si>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</si>
  <si>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</si>
  <si>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</si>
  <si>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</si>
  <si>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</si>
  <si>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</si>
  <si>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</si>
  <si>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</si>
  <si>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</si>
  <si>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</si>
  <si>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</si>
  <si>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</si>
  <si>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</si>
  <si>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</si>
  <si>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</si>
  <si>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</si>
  <si>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</si>
  <si>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</si>
  <si>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</si>
  <si>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</si>
  <si>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</si>
  <si>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</si>
  <si>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</si>
  <si>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</si>
  <si>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</si>
  <si>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</si>
  <si>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</si>
  <si>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</si>
  <si>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</si>
  <si>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</si>
  <si>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</si>
  <si>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</si>
  <si>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</si>
  <si>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</si>
  <si>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</si>
  <si>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</si>
  <si>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</si>
  <si>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</si>
  <si>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</si>
  <si>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</si>
  <si>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</si>
  <si>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</si>
  <si>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</si>
  <si>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</si>
  <si>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</si>
  <si>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</si>
  <si>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</si>
  <si>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</si>
  <si>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</si>
  <si>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</si>
  <si>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</si>
  <si>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</si>
  <si>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</si>
  <si>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</si>
  <si>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</si>
  <si>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</si>
  <si>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</si>
  <si>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</si>
  <si>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</si>
  <si>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</si>
  <si>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</si>
  <si>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</si>
  <si>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</si>
  <si>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</si>
  <si>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</si>
  <si>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</si>
  <si>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</si>
  <si>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</si>
  <si>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</si>
  <si>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</si>
  <si>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</si>
  <si>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</si>
  <si>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</si>
  <si>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</si>
  <si>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</si>
  <si>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</si>
  <si>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</si>
  <si>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</si>
  <si>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</si>
  <si>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</si>
  <si>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</si>
  <si>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</si>
  <si>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</si>
  <si>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</si>
  <si>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</si>
  <si>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</si>
  <si>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</si>
  <si>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</si>
  <si>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</si>
  <si>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</si>
  <si>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</si>
  <si>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</si>
  <si>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</si>
  <si>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</si>
  <si>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</si>
  <si>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</si>
  <si>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</si>
  <si>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</si>
  <si>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</si>
  <si>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</si>
  <si>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</si>
  <si>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</si>
  <si>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</si>
  <si>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</si>
  <si>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</si>
  <si>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</si>
  <si>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</si>
  <si>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</si>
  <si>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</si>
  <si>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</si>
  <si>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</si>
  <si>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</si>
  <si>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</si>
  <si>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</si>
  <si>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</si>
  <si>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</si>
  <si>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</si>
  <si>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</si>
  <si>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</si>
  <si>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</si>
  <si>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</si>
  <si>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</si>
  <si>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</si>
  <si>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</si>
  <si>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</si>
  <si>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</si>
  <si>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</si>
  <si>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</si>
  <si>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</si>
  <si>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</si>
  <si>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</si>
  <si>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</si>
  <si>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</si>
  <si>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</si>
  <si>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</si>
  <si>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</si>
  <si>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</si>
  <si>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</si>
  <si>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</si>
  <si>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</si>
  <si>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</si>
  <si>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</si>
  <si>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</si>
  <si>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</si>
  <si>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</si>
  <si>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</si>
  <si>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</si>
  <si>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</si>
  <si>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</si>
  <si>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</si>
  <si>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</si>
  <si>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</si>
  <si>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</si>
  <si>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</si>
  <si>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</si>
  <si>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</si>
  <si>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</si>
  <si>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</si>
  <si>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</si>
  <si>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</si>
  <si>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</si>
  <si>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</si>
  <si>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</si>
  <si>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</si>
  <si>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</si>
  <si>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</si>
  <si>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</si>
  <si>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</si>
  <si>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</si>
  <si>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</si>
  <si>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</si>
  <si>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</si>
  <si>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</si>
  <si>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</si>
  <si>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</si>
  <si>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</si>
  <si>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</si>
  <si>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</si>
  <si>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</si>
  <si>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</si>
  <si>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</si>
  <si>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</si>
  <si>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</si>
  <si>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</si>
  <si>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</si>
  <si>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</si>
  <si>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</si>
  <si>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</si>
  <si>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</si>
  <si>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</si>
  <si>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</si>
  <si>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</si>
  <si>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</si>
  <si>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</si>
  <si>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</si>
  <si>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</si>
  <si>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</si>
  <si>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</si>
  <si>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</si>
  <si>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</si>
  <si>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</si>
  <si>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</si>
  <si>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</si>
  <si>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</si>
  <si>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</si>
  <si>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</si>
  <si>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</si>
  <si>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</si>
  <si>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</si>
  <si>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</si>
  <si>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</si>
  <si>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</si>
  <si>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</si>
  <si>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</si>
  <si>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</si>
  <si>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</si>
  <si>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</si>
  <si>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</si>
  <si>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</si>
  <si>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</si>
  <si>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</si>
  <si>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</si>
  <si>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</si>
  <si>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</si>
  <si>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</si>
  <si>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</si>
  <si>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</si>
  <si>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</si>
  <si>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</si>
  <si>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</si>
  <si>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</si>
  <si>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</si>
  <si>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</si>
  <si>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</si>
  <si>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</si>
  <si>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</si>
  <si>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</si>
  <si>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</si>
  <si>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</si>
  <si>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</si>
  <si>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</si>
  <si>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</si>
  <si>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</si>
  <si>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</si>
  <si>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</si>
  <si>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</si>
  <si>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</si>
  <si>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</si>
  <si>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</si>
  <si>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</si>
  <si>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</si>
  <si>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</si>
  <si>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</si>
  <si>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</si>
  <si>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</si>
  <si>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</si>
  <si>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</si>
  <si>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</si>
  <si>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</si>
  <si>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</si>
  <si>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</si>
  <si>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</si>
  <si>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</si>
  <si>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</si>
  <si>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</si>
  <si>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</si>
  <si>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</si>
  <si>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</si>
  <si>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</si>
  <si>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</si>
  <si>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</si>
  <si>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</si>
  <si>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</si>
  <si>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</si>
  <si>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</si>
  <si>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</si>
  <si>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</si>
  <si>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</si>
  <si>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</si>
  <si>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</si>
  <si>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</si>
  <si>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</si>
  <si>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</si>
  <si>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</si>
  <si>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</si>
  <si>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</si>
  <si>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</si>
  <si>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</si>
  <si>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</si>
  <si>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</si>
  <si>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</si>
  <si>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</si>
  <si>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</si>
  <si>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</si>
  <si>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</si>
  <si>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</si>
  <si>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</si>
  <si>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</si>
  <si>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</si>
  <si>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</si>
  <si>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</si>
  <si>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</si>
  <si>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</si>
  <si>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</si>
  <si>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</si>
  <si>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</si>
  <si>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</si>
  <si>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</si>
  <si>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</si>
  <si>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</si>
  <si>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</si>
  <si>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</si>
  <si>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</si>
  <si>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</si>
  <si>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</si>
  <si>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</si>
  <si>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</si>
  <si>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</si>
  <si>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</si>
  <si>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</si>
  <si>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</si>
  <si>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</si>
  <si>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</si>
  <si>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</si>
  <si>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</si>
  <si>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</si>
  <si>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</si>
  <si>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</si>
  <si>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</si>
  <si>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</si>
  <si>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</si>
  <si>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</si>
  <si>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</si>
  <si>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</si>
  <si>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</si>
  <si>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</si>
  <si>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</si>
  <si>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</si>
  <si>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</si>
  <si>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</si>
  <si>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</si>
  <si>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</si>
  <si>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</si>
  <si>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</si>
  <si>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</si>
  <si>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</si>
  <si>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</si>
  <si>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</si>
  <si>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</si>
  <si>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</si>
  <si>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</si>
  <si>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</si>
  <si>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</si>
  <si>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</si>
  <si>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</si>
  <si>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</si>
  <si>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</si>
  <si>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</si>
  <si>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</si>
  <si>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</si>
  <si>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</si>
  <si>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</si>
  <si>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</si>
  <si>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</si>
  <si>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</si>
  <si>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</si>
  <si>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</si>
  <si>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</si>
  <si>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</si>
  <si>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</si>
  <si>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</si>
  <si>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</si>
  <si>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</si>
  <si>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</si>
  <si>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</si>
  <si>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</si>
  <si>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</si>
  <si>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</si>
  <si>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</si>
  <si>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</si>
  <si>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</si>
  <si>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</si>
  <si>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</si>
  <si>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</si>
  <si>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</si>
  <si>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</si>
  <si>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</si>
  <si>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</si>
  <si>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</si>
  <si>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</si>
  <si>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</si>
  <si>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</si>
  <si>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</si>
  <si>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</si>
  <si>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</si>
  <si>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</si>
  <si>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</si>
  <si>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</si>
  <si>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</si>
  <si>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</si>
  <si>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</si>
  <si>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</si>
  <si>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</si>
  <si>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</si>
  <si>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</si>
  <si>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</si>
  <si>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</si>
  <si>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</si>
  <si>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</si>
  <si>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</si>
  <si>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</si>
  <si>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</si>
  <si>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</si>
  <si>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</si>
  <si>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</si>
  <si>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</si>
  <si>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</si>
  <si>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</si>
  <si>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</si>
  <si>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</si>
  <si>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</si>
  <si>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</si>
  <si>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</si>
  <si>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</si>
  <si>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</si>
  <si>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</si>
  <si>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</si>
  <si>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</si>
  <si>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</si>
  <si>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</si>
  <si>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</si>
  <si>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</si>
  <si>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</si>
  <si>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</si>
  <si>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</si>
  <si>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</si>
  <si>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</si>
  <si>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</si>
  <si>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</si>
  <si>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</si>
  <si>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</si>
  <si>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</si>
  <si>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</si>
  <si>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</si>
  <si>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</si>
  <si>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</si>
  <si>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</si>
  <si>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</si>
  <si>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</si>
  <si>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</si>
  <si>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</si>
  <si>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</si>
  <si>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</si>
  <si>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</si>
  <si>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</si>
  <si>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</si>
  <si>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</si>
  <si>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</si>
  <si>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</si>
  <si>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</si>
  <si>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</si>
  <si>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</si>
  <si>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</si>
  <si>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</si>
  <si>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</si>
  <si>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</si>
  <si>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</si>
  <si>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</si>
  <si>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</si>
  <si>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</si>
  <si>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</si>
  <si>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</si>
  <si>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</si>
  <si>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</si>
  <si>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</si>
  <si>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</si>
  <si>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</si>
  <si>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</si>
  <si>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</si>
  <si>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</si>
  <si>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</si>
  <si>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</si>
  <si>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</si>
  <si>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</si>
  <si>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</si>
  <si>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</si>
  <si>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</si>
  <si>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</si>
  <si>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</si>
  <si>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</si>
  <si>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</si>
  <si>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</si>
  <si>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</si>
  <si>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</si>
  <si>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</si>
  <si>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</si>
  <si>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</si>
  <si>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</si>
  <si>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</si>
  <si>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</si>
  <si>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</si>
  <si>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</si>
  <si>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</si>
  <si>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</si>
  <si>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</si>
  <si>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</si>
  <si>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</si>
  <si>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</si>
  <si>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</si>
  <si>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</si>
  <si>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</si>
  <si>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</si>
  <si>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</si>
  <si>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</si>
  <si>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</si>
  <si>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</si>
  <si>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</si>
  <si>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</si>
  <si>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</si>
  <si>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</si>
  <si>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</si>
  <si>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</si>
  <si>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</si>
  <si>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</si>
  <si>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</si>
  <si>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</si>
  <si>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</si>
  <si>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</si>
  <si>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</si>
  <si>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</si>
  <si>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</si>
  <si>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</si>
  <si>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</si>
  <si>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</si>
  <si>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</si>
  <si>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</si>
  <si>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</si>
  <si>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</si>
  <si>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</si>
  <si>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</si>
  <si>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</si>
  <si>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</si>
  <si>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</si>
  <si>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</si>
  <si>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</si>
  <si>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</si>
  <si>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</si>
  <si>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</si>
  <si>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</si>
  <si>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</si>
  <si>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</si>
  <si>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</si>
  <si>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</si>
  <si>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</si>
  <si>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</si>
  <si>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</si>
  <si>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</si>
  <si>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</si>
  <si>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</si>
  <si>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</si>
  <si>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</si>
  <si>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</si>
  <si>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</si>
  <si>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</si>
  <si>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</si>
  <si>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</si>
  <si>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</si>
  <si>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</si>
  <si>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</si>
  <si>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</si>
  <si>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</si>
  <si>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</si>
  <si>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</si>
  <si>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</si>
  <si>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</si>
  <si>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</si>
  <si>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</si>
  <si>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</si>
  <si>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</si>
  <si>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</si>
  <si>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</si>
  <si>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</si>
  <si>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</si>
  <si>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</si>
  <si>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</si>
  <si>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</si>
  <si>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</si>
  <si>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</si>
  <si>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</si>
  <si>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</si>
  <si>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</si>
  <si>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</si>
  <si>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</si>
  <si>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</si>
  <si>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</si>
  <si>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</si>
  <si>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</si>
  <si>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</si>
  <si>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</si>
  <si>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</si>
  <si>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</si>
  <si>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</si>
  <si>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</si>
  <si>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</si>
  <si>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</si>
  <si>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</si>
  <si>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</si>
  <si>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</si>
  <si>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</si>
  <si>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</si>
  <si>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</si>
  <si>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</si>
  <si>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</si>
  <si>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</si>
  <si>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</si>
  <si>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</si>
  <si>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</si>
  <si>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</si>
  <si>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</si>
  <si>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</si>
  <si>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</si>
  <si>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</si>
  <si>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</si>
  <si>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</si>
  <si>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</si>
  <si>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</si>
  <si>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</si>
  <si>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</si>
  <si>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</si>
  <si>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</si>
  <si>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</si>
  <si>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</si>
  <si>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</si>
  <si>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</si>
  <si>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</si>
  <si>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</si>
  <si>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</si>
  <si>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</si>
  <si>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</si>
  <si>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</si>
  <si>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</si>
  <si>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</si>
  <si>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</si>
  <si>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</si>
  <si>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</si>
  <si>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</si>
  <si>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</si>
  <si>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</si>
  <si>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</si>
  <si>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</si>
  <si>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</si>
  <si>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</si>
  <si>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</si>
  <si>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</si>
  <si>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</si>
  <si>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</si>
  <si>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</si>
  <si>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</si>
  <si>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</si>
  <si>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</si>
  <si>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</si>
  <si>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</si>
  <si>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</si>
  <si>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</si>
  <si>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</si>
  <si>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</si>
  <si>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</si>
  <si>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</si>
  <si>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</si>
  <si>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</si>
  <si>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</si>
  <si>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</si>
  <si>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</si>
  <si>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</si>
  <si>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</si>
  <si>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</si>
  <si>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</si>
  <si>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</si>
  <si>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</si>
  <si>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</si>
  <si>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</si>
  <si>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</si>
  <si>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</si>
  <si>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</si>
  <si>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</si>
  <si>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</si>
  <si>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</si>
  <si>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</si>
  <si>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</si>
  <si>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</si>
  <si>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</si>
  <si>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</si>
  <si>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</si>
  <si>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</si>
  <si>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</si>
  <si>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</si>
  <si>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</si>
  <si>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</si>
  <si>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</si>
  <si>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</si>
  <si>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</si>
  <si>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</si>
  <si>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</si>
  <si>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</si>
  <si>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</si>
  <si>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</si>
  <si>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</si>
  <si>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</si>
  <si>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</si>
  <si>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</si>
  <si>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</si>
  <si>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</si>
  <si>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</si>
  <si>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</si>
  <si>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</si>
  <si>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</si>
  <si>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</si>
  <si>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</si>
  <si>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</si>
  <si>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</si>
  <si>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</si>
  <si>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</si>
  <si>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</si>
  <si>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</si>
  <si>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</si>
  <si>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</si>
  <si>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</si>
  <si>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</si>
  <si>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</si>
  <si>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</si>
  <si>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</si>
  <si>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</si>
  <si>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</si>
  <si>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</si>
  <si>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</si>
  <si>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</si>
  <si>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</si>
  <si>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</si>
  <si>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</si>
  <si>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</si>
  <si>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</si>
  <si>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</si>
  <si>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</si>
  <si>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</si>
  <si>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</si>
  <si>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</si>
  <si>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</si>
  <si>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</si>
  <si>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</si>
  <si>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</si>
  <si>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</si>
  <si>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</si>
  <si>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</si>
  <si>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</si>
  <si>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</si>
  <si>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</si>
  <si>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</si>
  <si>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</si>
  <si>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</si>
  <si>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</si>
  <si>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</si>
  <si>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</si>
  <si>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</si>
  <si>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</si>
  <si>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</si>
  <si>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</si>
  <si>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</si>
  <si>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</si>
  <si>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</si>
  <si>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</si>
  <si>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</si>
  <si>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</si>
  <si>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</si>
  <si>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</si>
  <si>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</si>
  <si>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</si>
  <si>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</si>
  <si>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</si>
  <si>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</si>
  <si>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</si>
  <si>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</si>
  <si>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</si>
  <si>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</si>
  <si>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</si>
  <si>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</si>
  <si>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</si>
  <si>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</si>
  <si>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</si>
  <si>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</si>
  <si>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</si>
  <si>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</si>
  <si>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</si>
  <si>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</si>
  <si>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</si>
  <si>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</si>
  <si>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</si>
  <si>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</si>
  <si>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</si>
  <si>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</si>
  <si>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</si>
  <si>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</si>
  <si>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</si>
  <si>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</si>
  <si>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</si>
  <si>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</si>
  <si>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</si>
  <si>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</si>
  <si>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</si>
  <si>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</si>
  <si>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</si>
  <si>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</si>
  <si>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</si>
  <si>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</si>
  <si>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</si>
  <si>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</si>
  <si>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</si>
  <si>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</si>
  <si>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</si>
  <si>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</si>
  <si>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</si>
  <si>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</si>
  <si>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</si>
  <si>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</si>
  <si>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</si>
  <si>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</si>
  <si>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</si>
  <si>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</si>
  <si>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</si>
  <si>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</si>
  <si>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</si>
  <si>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</si>
  <si>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</si>
  <si>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</si>
  <si>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</si>
  <si>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</si>
  <si>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</si>
  <si>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</si>
  <si>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</si>
  <si>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</si>
  <si>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</si>
  <si>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</si>
  <si>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</si>
  <si>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</si>
  <si>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</si>
  <si>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</si>
  <si>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</si>
  <si>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</si>
  <si>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</si>
  <si>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</si>
  <si>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</si>
  <si>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</si>
  <si>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</si>
  <si>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</si>
  <si>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</si>
  <si>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</si>
  <si>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</si>
  <si>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</si>
  <si>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</si>
  <si>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</si>
  <si>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</si>
  <si>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</si>
  <si>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</si>
  <si>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</si>
  <si>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</si>
  <si>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</si>
  <si>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</si>
  <si>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</si>
  <si>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</si>
  <si>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</si>
  <si>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</si>
  <si>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</si>
  <si>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</si>
  <si>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</si>
  <si>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</si>
  <si>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</si>
  <si>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</si>
  <si>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</si>
  <si>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</si>
  <si>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</si>
  <si>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</si>
  <si>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</si>
  <si>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</si>
  <si>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</si>
  <si>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</si>
  <si>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</si>
  <si>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</si>
  <si>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</si>
  <si>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</si>
  <si>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</si>
  <si>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</si>
  <si>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</si>
  <si>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</si>
  <si>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</si>
  <si>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</si>
  <si>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</si>
  <si>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</si>
  <si>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</si>
  <si>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</si>
  <si>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</si>
  <si>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</si>
  <si>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</si>
  <si>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</si>
  <si>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</si>
  <si>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</si>
  <si>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</si>
  <si>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</si>
  <si>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</si>
  <si>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</si>
  <si>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</si>
  <si>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</si>
  <si>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</si>
  <si>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</si>
  <si>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</si>
  <si>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</si>
  <si>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</si>
  <si>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</si>
  <si>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</si>
  <si>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</si>
  <si>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</si>
  <si>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</si>
  <si>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</si>
  <si>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</si>
  <si>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</si>
  <si>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</si>
  <si>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</si>
  <si>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</si>
  <si>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</si>
  <si>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</si>
  <si>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</si>
  <si>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</si>
  <si>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</si>
  <si>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</si>
  <si>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</si>
  <si>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</si>
  <si>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</si>
  <si>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</si>
  <si>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</si>
  <si>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</si>
  <si>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</si>
  <si>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</si>
  <si>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</si>
  <si>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</si>
  <si>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</si>
  <si>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</si>
  <si>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</si>
  <si>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</si>
  <si>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</si>
  <si>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</si>
  <si>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</si>
  <si>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</si>
  <si>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</si>
  <si>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</si>
  <si>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</si>
  <si>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</si>
  <si>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</si>
  <si>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</si>
  <si>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</si>
  <si>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</si>
  <si>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</si>
  <si>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</si>
  <si>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</si>
  <si>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</si>
  <si>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</si>
  <si>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</si>
  <si>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</si>
  <si>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</si>
  <si>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</si>
  <si>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</si>
  <si>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</si>
  <si>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</si>
  <si>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</si>
  <si>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</si>
  <si>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</si>
  <si>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</si>
  <si>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</si>
  <si>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</si>
  <si>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</si>
  <si>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</si>
  <si>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</si>
  <si>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</si>
  <si>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</si>
  <si>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</si>
  <si>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</si>
  <si>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</si>
  <si>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</si>
  <si>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</si>
  <si>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</si>
  <si>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</si>
  <si>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</si>
  <si>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</si>
  <si>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</si>
  <si>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</si>
  <si>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</si>
  <si>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</si>
  <si>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</si>
  <si>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</si>
  <si>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</si>
  <si>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</si>
  <si>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</si>
  <si>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</si>
  <si>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</si>
  <si>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</si>
  <si>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</si>
  <si>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</si>
  <si>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</si>
  <si>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</si>
  <si>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</si>
  <si>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</si>
  <si>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</si>
  <si>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</si>
  <si>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</si>
  <si>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</si>
  <si>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</si>
  <si>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</si>
  <si>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</si>
  <si>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</si>
  <si>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</si>
  <si>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</si>
  <si>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</si>
  <si>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</si>
  <si>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</si>
  <si>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</si>
  <si>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</si>
  <si>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</si>
  <si>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</si>
  <si>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</si>
  <si>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</si>
  <si>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</si>
  <si>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</si>
  <si>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</si>
  <si>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</si>
  <si>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</si>
  <si>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</si>
  <si>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</si>
  <si>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</si>
  <si>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</si>
  <si>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</si>
  <si>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</si>
  <si>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</si>
  <si>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</si>
  <si>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</si>
  <si>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</si>
  <si>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</si>
  <si>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</si>
  <si>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</si>
  <si>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</si>
  <si>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</si>
  <si>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</si>
  <si>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</si>
  <si>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</si>
  <si>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</si>
  <si>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</si>
  <si>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</si>
  <si>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</si>
  <si>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</si>
  <si>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</si>
  <si>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</si>
  <si>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</si>
  <si>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</si>
  <si>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</si>
  <si>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</si>
  <si>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</si>
  <si>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</si>
  <si>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</si>
  <si>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</si>
  <si>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</si>
  <si>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</si>
  <si>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</si>
  <si>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</si>
  <si>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</si>
  <si>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</si>
  <si>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</si>
  <si>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</si>
  <si>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</si>
  <si>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</si>
  <si>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</si>
  <si>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</si>
  <si>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</si>
  <si>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</si>
  <si>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</si>
  <si>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</si>
  <si>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</si>
  <si>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</si>
  <si>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</si>
  <si>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</si>
  <si>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</si>
  <si>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</si>
  <si>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</si>
  <si>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</si>
  <si>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</si>
  <si>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</si>
  <si>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</si>
  <si>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</si>
  <si>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</si>
  <si>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</si>
  <si>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</si>
  <si>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</si>
  <si>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</si>
  <si>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</si>
  <si>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</si>
  <si>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</si>
  <si>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</si>
  <si>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</si>
  <si>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</si>
  <si>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</si>
  <si>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</si>
  <si>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</si>
  <si>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</si>
  <si>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</si>
  <si>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</si>
  <si>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</si>
  <si>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</si>
  <si>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</si>
  <si>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</si>
  <si>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</si>
  <si>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</si>
  <si>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</si>
  <si>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</si>
  <si>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</si>
  <si>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</si>
  <si>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</si>
  <si>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</si>
  <si>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</si>
  <si>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</si>
  <si>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</si>
  <si>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</si>
  <si>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</si>
  <si>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</si>
  <si>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</si>
  <si>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</si>
  <si>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</si>
  <si>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</si>
  <si>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</si>
  <si>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</si>
  <si>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</si>
  <si>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</si>
  <si>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</si>
  <si>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</si>
  <si>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</si>
  <si>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</si>
  <si>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</si>
  <si>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</si>
  <si>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</si>
  <si>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</si>
  <si>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</si>
  <si>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</si>
  <si>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</si>
  <si>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</si>
  <si>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</si>
  <si>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</si>
  <si>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</si>
  <si>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</si>
  <si>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</si>
  <si>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</si>
  <si>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</si>
  <si>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</si>
  <si>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</si>
  <si>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</si>
  <si>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</si>
  <si>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</si>
  <si>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</si>
  <si>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</si>
  <si>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</si>
  <si>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</si>
  <si>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</si>
  <si>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</si>
  <si>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</si>
  <si>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</si>
  <si>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</si>
  <si>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</si>
  <si>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</si>
  <si>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</si>
  <si>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</si>
  <si>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</si>
  <si>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</si>
  <si>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</si>
  <si>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</si>
  <si>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</si>
  <si>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</si>
  <si>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</si>
  <si>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</si>
  <si>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</si>
  <si>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</si>
  <si>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</si>
  <si>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</si>
  <si>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</si>
  <si>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</si>
  <si>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</si>
  <si>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</si>
  <si>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</si>
  <si>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</si>
  <si>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</si>
  <si>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</si>
  <si>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</si>
  <si>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</si>
  <si>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</si>
  <si>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</si>
  <si>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</si>
  <si>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</si>
  <si>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</si>
  <si>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</si>
  <si>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</si>
  <si>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</si>
  <si>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</si>
  <si>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</si>
  <si>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</si>
  <si>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</si>
  <si>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</si>
  <si>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</si>
  <si>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</si>
  <si>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</si>
  <si>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</si>
  <si>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</si>
  <si>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</si>
  <si>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</si>
  <si>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</si>
  <si>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</si>
  <si>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</si>
  <si>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</si>
  <si>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</si>
  <si>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</si>
  <si>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</si>
  <si>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</si>
  <si>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</si>
  <si>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</si>
  <si>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</si>
  <si>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</si>
  <si>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</si>
  <si>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</si>
  <si>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</si>
  <si>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</si>
  <si>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</si>
  <si>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</si>
  <si>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</si>
  <si>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</si>
  <si>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</si>
  <si>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</si>
  <si>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</si>
  <si>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</si>
  <si>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</si>
  <si>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</si>
  <si>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</si>
  <si>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</si>
  <si>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</si>
  <si>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</si>
  <si>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</si>
  <si>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</si>
  <si>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</si>
  <si>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</si>
  <si>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</si>
  <si>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</si>
  <si>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</si>
  <si>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</si>
  <si>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</si>
  <si>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</si>
  <si>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</si>
  <si>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</si>
  <si>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</si>
  <si>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</si>
  <si>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</si>
  <si>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</si>
  <si>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</si>
  <si>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</si>
  <si>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</si>
  <si>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</si>
  <si>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</si>
  <si>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</si>
  <si>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</si>
  <si>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</si>
  <si>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</si>
  <si>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</si>
  <si>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</si>
  <si>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</si>
  <si>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</si>
  <si>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</si>
  <si>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</si>
  <si>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</si>
  <si>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</si>
  <si>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</si>
  <si>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</si>
  <si>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</si>
  <si>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</si>
  <si>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</si>
  <si>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</si>
  <si>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</si>
  <si>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</si>
  <si>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</si>
  <si>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</si>
  <si>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</si>
  <si>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</si>
  <si>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</si>
  <si>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</si>
  <si>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</si>
  <si>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</si>
  <si>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</si>
  <si>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</si>
  <si>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</si>
  <si>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</si>
  <si>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</si>
  <si>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</si>
  <si>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</si>
  <si>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</si>
  <si>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</si>
  <si>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</si>
  <si>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</si>
  <si>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</si>
  <si>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</si>
  <si>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</si>
  <si>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</si>
  <si>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</si>
  <si>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</si>
  <si>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</si>
  <si>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</si>
  <si>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</si>
  <si>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</si>
  <si>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</si>
  <si>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</si>
  <si>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</si>
  <si>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</si>
  <si>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</si>
  <si>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</si>
  <si>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</si>
  <si>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</si>
  <si>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</si>
  <si>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</si>
  <si>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</si>
  <si>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</si>
  <si>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</si>
  <si>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</si>
  <si>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</si>
  <si>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</si>
  <si>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</si>
  <si>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</si>
  <si>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</si>
  <si>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</si>
  <si>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</si>
  <si>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</si>
  <si>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</si>
  <si>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</si>
  <si>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</si>
  <si>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</si>
  <si>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</si>
  <si>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</si>
  <si>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</si>
  <si>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</si>
  <si>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</si>
  <si>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</si>
  <si>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</si>
  <si>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</si>
  <si>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</si>
  <si>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</si>
  <si>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</si>
  <si>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</si>
  <si>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</si>
  <si>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</si>
  <si>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</si>
  <si>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</si>
  <si>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</si>
  <si>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</si>
  <si>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</si>
  <si>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</si>
  <si>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</si>
  <si>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</si>
  <si>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</si>
  <si>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</si>
  <si>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</si>
  <si>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</si>
  <si>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</si>
  <si>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</si>
  <si>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</si>
  <si>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</si>
  <si>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</si>
  <si>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</si>
  <si>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</si>
  <si>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</si>
  <si>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</si>
  <si>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</si>
  <si>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</si>
  <si>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</si>
  <si>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</si>
  <si>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</si>
  <si>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</si>
  <si>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</si>
  <si>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</si>
  <si>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</si>
  <si>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</si>
  <si>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</si>
  <si>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</si>
  <si>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</si>
  <si>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</si>
  <si>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</si>
  <si>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</si>
  <si>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</si>
  <si>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</si>
  <si>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</si>
  <si>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</si>
  <si>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</si>
  <si>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</si>
  <si>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</si>
  <si>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</si>
  <si>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</si>
  <si>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</si>
  <si>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</si>
  <si>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</si>
  <si>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</si>
  <si>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</si>
  <si>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</si>
  <si>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</si>
  <si>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</si>
  <si>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</si>
  <si>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</si>
  <si>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</si>
  <si>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</si>
  <si>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</si>
  <si>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</si>
  <si>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</si>
  <si>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</si>
  <si>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</si>
  <si>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</si>
  <si>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</si>
  <si>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</si>
  <si>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</si>
  <si>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</si>
  <si>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</si>
  <si>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</si>
  <si>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</si>
  <si>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</si>
  <si>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</si>
  <si>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</si>
  <si>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</si>
  <si>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</si>
  <si>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</si>
  <si>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</si>
  <si>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</si>
  <si>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</si>
  <si>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</si>
  <si>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</si>
  <si>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</si>
  <si>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</si>
  <si>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</si>
  <si>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</si>
  <si>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</si>
  <si>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</si>
  <si>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</si>
  <si>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</si>
  <si>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</si>
  <si>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</si>
  <si>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</si>
  <si>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</si>
  <si>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</si>
  <si>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</si>
  <si>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</si>
  <si>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</si>
  <si>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</si>
  <si>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</si>
  <si>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</si>
  <si>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</si>
  <si>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</si>
  <si>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</si>
  <si>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</si>
  <si>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</si>
  <si>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</si>
  <si>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</si>
  <si>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</si>
  <si>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</si>
  <si>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</si>
  <si>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</si>
  <si>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</si>
  <si>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</si>
  <si>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</si>
  <si>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</si>
  <si>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</si>
  <si>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</si>
  <si>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</si>
  <si>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</si>
  <si>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</si>
  <si>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</si>
  <si>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</si>
  <si>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</si>
  <si>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</si>
  <si>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</si>
  <si>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</si>
  <si>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</si>
  <si>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</si>
  <si>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</si>
  <si>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</si>
  <si>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</si>
  <si>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</si>
  <si>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</si>
  <si>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</si>
  <si>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</si>
  <si>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</si>
  <si>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</si>
  <si>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</si>
  <si>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</si>
  <si>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</si>
  <si>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</si>
  <si>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</si>
  <si>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</si>
  <si>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</si>
  <si>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</si>
  <si>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</si>
  <si>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</si>
  <si>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</si>
  <si>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</si>
  <si>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</si>
  <si>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</si>
  <si>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</si>
  <si>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</si>
  <si>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</si>
  <si>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</si>
  <si>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</si>
  <si>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</si>
  <si>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</si>
  <si>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</si>
  <si>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</si>
  <si>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</si>
  <si>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</si>
  <si>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</si>
  <si>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</si>
  <si>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</si>
  <si>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</si>
  <si>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</si>
  <si>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</si>
  <si>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</si>
  <si>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</si>
  <si>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</si>
  <si>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</si>
  <si>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</si>
  <si>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</si>
  <si>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</si>
  <si>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</si>
  <si>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</si>
  <si>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</si>
  <si>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</si>
  <si>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</si>
  <si>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</si>
  <si>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</si>
  <si>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</si>
  <si>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</si>
  <si>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</si>
  <si>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</si>
  <si>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</si>
  <si>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</si>
  <si>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</si>
  <si>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</si>
  <si>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</si>
  <si>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</si>
  <si>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</si>
  <si>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</si>
  <si>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</si>
  <si>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</si>
  <si>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</si>
  <si>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</si>
  <si>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</si>
  <si>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</si>
  <si>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</si>
  <si>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</si>
  <si>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</si>
  <si>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</si>
  <si>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</si>
  <si>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</si>
  <si>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</si>
  <si>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</si>
  <si>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</si>
  <si>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</si>
  <si>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</si>
  <si>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</si>
  <si>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</si>
  <si>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</si>
  <si>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</si>
  <si>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</si>
  <si>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</si>
  <si>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</si>
  <si>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</si>
  <si>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</si>
  <si>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</si>
  <si>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</si>
  <si>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</si>
  <si>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</si>
  <si>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</si>
  <si>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</si>
  <si>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</si>
  <si>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</si>
  <si>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</si>
  <si>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</si>
  <si>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</si>
  <si>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</si>
  <si>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</si>
  <si>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</si>
  <si>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</si>
  <si>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</si>
  <si>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</si>
  <si>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</si>
  <si>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</si>
  <si>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</si>
  <si>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</si>
  <si>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</si>
  <si>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</si>
  <si>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</si>
  <si>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</si>
  <si>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</si>
  <si>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</si>
  <si>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</si>
  <si>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</si>
  <si>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</si>
  <si>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</si>
  <si>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</si>
  <si>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</si>
  <si>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</si>
  <si>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</si>
  <si>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</si>
  <si>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</si>
  <si>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</si>
  <si>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</si>
  <si>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</si>
  <si>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</si>
  <si>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</si>
  <si>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</si>
  <si>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</si>
  <si>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</si>
  <si>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</si>
  <si>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</si>
  <si>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</si>
  <si>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</si>
  <si>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</si>
  <si>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</si>
  <si>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</si>
  <si>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</si>
  <si>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</si>
  <si>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</si>
  <si>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</si>
  <si>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</si>
  <si>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</si>
  <si>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</si>
  <si>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</si>
  <si>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</si>
  <si>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</si>
  <si>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</si>
  <si>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</si>
  <si>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</si>
  <si>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</si>
  <si>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</si>
  <si>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</si>
  <si>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</si>
  <si>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</si>
  <si>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</si>
  <si>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</si>
  <si>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</si>
  <si>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</si>
  <si>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</si>
  <si>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</si>
  <si>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</si>
  <si>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</si>
  <si>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</si>
  <si>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</si>
  <si>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</si>
  <si>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</si>
  <si>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</si>
  <si>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</si>
  <si>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</si>
  <si>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</si>
  <si>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</si>
  <si>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</si>
  <si>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</si>
  <si>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</si>
  <si>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</si>
  <si>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</si>
  <si>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</si>
  <si>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</si>
  <si>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</si>
  <si>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</si>
  <si>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</si>
  <si>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</si>
  <si>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</si>
  <si>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</si>
  <si>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</si>
  <si>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</si>
  <si>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</si>
  <si>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</si>
  <si>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</si>
  <si>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</si>
  <si>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</si>
  <si>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</si>
  <si>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</si>
  <si>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</si>
  <si>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</si>
  <si>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</si>
  <si>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</si>
  <si>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</si>
  <si>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</si>
  <si>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</si>
  <si>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</si>
  <si>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</si>
  <si>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</si>
  <si>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</si>
  <si>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</si>
  <si>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</si>
  <si>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</si>
  <si>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</si>
  <si>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</si>
  <si>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</si>
  <si>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</si>
  <si>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</si>
  <si>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</si>
  <si>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</si>
  <si>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</si>
  <si>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</si>
  <si>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</si>
  <si>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</si>
  <si>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</si>
  <si>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</si>
  <si>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</si>
  <si>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</si>
  <si>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</si>
  <si>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</si>
  <si>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</si>
  <si>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</si>
  <si>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</si>
  <si>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</si>
  <si>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</si>
  <si>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</si>
  <si>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</si>
  <si>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</si>
  <si>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</si>
  <si>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</si>
  <si>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</si>
  <si>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</si>
  <si>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</si>
  <si>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</si>
  <si>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</si>
  <si>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</si>
  <si>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</si>
  <si>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</si>
  <si>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</si>
  <si>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</si>
  <si>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</si>
  <si>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</si>
  <si>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</si>
  <si>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</si>
  <si>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</si>
  <si>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</si>
  <si>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</si>
  <si>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</si>
  <si>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</si>
  <si>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</si>
  <si>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</si>
  <si>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</si>
  <si>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</si>
  <si>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</si>
  <si>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</si>
  <si>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</si>
  <si>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</si>
  <si>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</si>
  <si>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</si>
  <si>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</si>
  <si>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</si>
  <si>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</si>
  <si>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</si>
  <si>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</si>
  <si>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</si>
  <si>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</si>
  <si>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</si>
  <si>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</si>
  <si>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</si>
  <si>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</si>
  <si>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</si>
  <si>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</si>
  <si>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</si>
  <si>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</si>
  <si>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</si>
  <si>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</si>
  <si>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</si>
  <si>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</si>
  <si>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</si>
  <si>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</si>
  <si>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</si>
  <si>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</si>
  <si>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</si>
  <si>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</si>
  <si>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</si>
  <si>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</si>
  <si>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</si>
  <si>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</si>
  <si>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</si>
  <si>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</si>
  <si>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</si>
  <si>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</si>
  <si>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</si>
  <si>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</si>
  <si>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</si>
  <si>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</si>
  <si>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</si>
  <si>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</si>
  <si>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</si>
  <si>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</si>
  <si>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</si>
  <si>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</si>
  <si>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</si>
  <si>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</si>
  <si>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</si>
  <si>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</si>
  <si>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</si>
  <si>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</si>
  <si>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</si>
  <si>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</si>
  <si>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</si>
  <si>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</si>
  <si>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</si>
  <si>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</si>
  <si>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</si>
  <si>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</si>
  <si>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</si>
  <si>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</si>
  <si>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</si>
  <si>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</si>
  <si>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</si>
  <si>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</si>
  <si>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</si>
  <si>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</si>
  <si>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</si>
  <si>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</si>
  <si>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</si>
  <si>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</si>
  <si>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</si>
  <si>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</si>
  <si>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</si>
  <si>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</si>
  <si>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</si>
  <si>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</si>
  <si>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</si>
  <si>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</si>
  <si>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</si>
  <si>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</si>
  <si>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</si>
  <si>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</si>
  <si>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</si>
  <si>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</si>
  <si>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</si>
  <si>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</si>
  <si>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</si>
  <si>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</si>
  <si>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</si>
  <si>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</si>
  <si>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</si>
  <si>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</si>
  <si>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</si>
  <si>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</si>
  <si>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</si>
  <si>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</si>
  <si>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</si>
  <si>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</si>
  <si>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</si>
  <si>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</si>
  <si>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</si>
  <si>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</si>
  <si>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</si>
  <si>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</si>
  <si>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</si>
  <si>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</si>
  <si>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</si>
  <si>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</si>
  <si>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</si>
  <si>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</si>
  <si>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</si>
  <si>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</si>
  <si>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</si>
  <si>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</si>
  <si>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</si>
  <si>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</si>
  <si>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</si>
  <si>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</si>
  <si>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</si>
  <si>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</si>
  <si>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</si>
  <si>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</si>
  <si>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</si>
  <si>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</si>
  <si>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</si>
  <si>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</si>
  <si>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</si>
  <si>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</si>
  <si>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</si>
  <si>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</si>
  <si>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</si>
  <si>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</si>
  <si>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</si>
  <si>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</si>
  <si>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</si>
  <si>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</si>
  <si>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</si>
  <si>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</si>
  <si>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</si>
  <si>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</si>
  <si>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</si>
  <si>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</si>
  <si>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</si>
  <si>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</si>
  <si>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</si>
  <si>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</si>
  <si>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</si>
  <si>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</si>
  <si>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</si>
  <si>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</si>
  <si>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</si>
  <si>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</si>
  <si>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</si>
  <si>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</si>
  <si>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</si>
  <si>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</si>
  <si>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</si>
  <si>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</si>
  <si>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</si>
  <si>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</si>
  <si>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</si>
  <si>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</si>
  <si>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</si>
  <si>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</si>
  <si>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</si>
  <si>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</si>
  <si>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</si>
  <si>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</si>
  <si>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</si>
  <si>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</si>
  <si>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</si>
  <si>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</si>
  <si>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</si>
  <si>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</si>
  <si>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</si>
  <si>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</si>
  <si>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</si>
  <si>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</si>
  <si>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</si>
  <si>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</si>
  <si>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</si>
  <si>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</si>
  <si>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</si>
  <si>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</si>
  <si>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</si>
  <si>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</si>
  <si>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</si>
  <si>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</si>
  <si>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</si>
  <si>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</si>
  <si>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</si>
  <si>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</si>
  <si>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</si>
  <si>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</si>
  <si>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</si>
  <si>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</si>
  <si>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</si>
  <si>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</si>
  <si>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</si>
  <si>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</si>
  <si>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</si>
  <si>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</si>
  <si>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</si>
  <si>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</si>
  <si>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</si>
  <si>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</si>
  <si>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</si>
  <si>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</si>
  <si>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</si>
  <si>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</si>
  <si>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</si>
  <si>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</si>
  <si>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</si>
  <si>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</si>
  <si>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</si>
  <si>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</si>
  <si>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</si>
  <si>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</si>
  <si>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</si>
  <si>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</si>
  <si>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</si>
  <si>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</si>
  <si>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</si>
  <si>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</si>
  <si>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</si>
  <si>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</si>
  <si>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</si>
  <si>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</si>
  <si>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</si>
  <si>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</si>
  <si>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</si>
  <si>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</si>
  <si>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</si>
  <si>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</si>
  <si>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</si>
  <si>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</si>
  <si>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</si>
  <si>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</si>
  <si>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</si>
  <si>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</si>
  <si>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</si>
  <si>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</si>
  <si>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</si>
  <si>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</si>
  <si>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</si>
  <si>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</si>
  <si>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</si>
  <si>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</si>
  <si>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</si>
  <si>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</si>
  <si>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</si>
  <si>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</si>
  <si>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</si>
  <si>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</si>
  <si>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</si>
  <si>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</si>
  <si>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</si>
  <si>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</si>
  <si>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</si>
  <si>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</si>
  <si>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</si>
  <si>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</si>
  <si>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</si>
  <si>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</si>
  <si>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</si>
  <si>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</si>
  <si>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</si>
  <si>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</si>
  <si>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</si>
  <si>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</si>
  <si>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</si>
  <si>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</si>
  <si>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</si>
  <si>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</si>
  <si>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</si>
  <si>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</si>
  <si>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</si>
  <si>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</si>
  <si>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</si>
  <si>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</si>
  <si>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</si>
  <si>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</si>
  <si>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</si>
  <si>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</si>
  <si>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</si>
  <si>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</si>
  <si>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</si>
  <si>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</si>
  <si>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</si>
  <si>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</si>
  <si>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</si>
  <si>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</si>
  <si>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</si>
  <si>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</si>
  <si>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</si>
  <si>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</si>
  <si>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</si>
  <si>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</si>
  <si>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</si>
  <si>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</si>
  <si>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</si>
  <si>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</si>
  <si>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</si>
  <si>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</si>
  <si>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</si>
  <si>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</si>
  <si>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</si>
  <si>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</si>
  <si>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</si>
  <si>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</si>
  <si>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</si>
  <si>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</si>
  <si>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</si>
  <si>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</si>
  <si>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</si>
  <si>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</si>
  <si>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</si>
  <si>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</si>
  <si>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</si>
  <si>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</si>
  <si>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</si>
  <si>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</si>
  <si>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</si>
  <si>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</si>
  <si>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</si>
  <si>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</si>
  <si>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</si>
  <si>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</si>
  <si>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</si>
  <si>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</si>
  <si>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</si>
  <si>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</si>
  <si>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</si>
  <si>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</si>
  <si>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</si>
  <si>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</si>
  <si>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</si>
  <si>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</si>
  <si>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</si>
  <si>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</si>
  <si>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</si>
  <si>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</si>
  <si>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</si>
  <si>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</si>
  <si>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</si>
  <si>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</si>
  <si>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</si>
  <si>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</si>
  <si>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</si>
  <si>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</si>
  <si>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</si>
  <si>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</si>
  <si>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</si>
  <si>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</si>
  <si>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</si>
  <si>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</si>
  <si>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</si>
  <si>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</si>
  <si>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</si>
  <si>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</si>
  <si>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</si>
  <si>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</si>
  <si>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</si>
  <si>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</si>
  <si>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</si>
  <si>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</si>
  <si>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</si>
  <si>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</si>
  <si>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</si>
  <si>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</si>
  <si>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</si>
  <si>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</si>
  <si>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</si>
  <si>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</si>
  <si>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</si>
  <si>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</si>
  <si>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</si>
  <si>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</si>
  <si>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</si>
  <si>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</si>
  <si>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</si>
  <si>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</si>
  <si>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</si>
  <si>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</si>
  <si>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</si>
  <si>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</si>
  <si>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</si>
  <si>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</si>
  <si>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</si>
  <si>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</si>
  <si>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</si>
  <si>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</si>
  <si>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</si>
  <si>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</si>
  <si>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</si>
  <si>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</si>
  <si>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</si>
  <si>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</si>
  <si>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</si>
  <si>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</si>
  <si>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</si>
  <si>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</si>
  <si>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</si>
  <si>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</si>
  <si>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</si>
  <si>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</si>
  <si>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</si>
  <si>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</si>
  <si>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</si>
  <si>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</si>
  <si>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</si>
  <si>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</si>
  <si>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</si>
  <si>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</si>
  <si>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</si>
  <si>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</si>
  <si>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</si>
  <si>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</si>
  <si>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</si>
  <si>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</si>
  <si>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</si>
  <si>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</si>
  <si>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</si>
  <si>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</si>
  <si>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</si>
  <si>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</si>
  <si>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</si>
  <si>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</si>
  <si>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</si>
  <si>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</si>
  <si>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</si>
  <si>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</si>
  <si>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</si>
  <si>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</si>
  <si>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</si>
  <si>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</si>
  <si>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</si>
  <si>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</si>
  <si>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</si>
  <si>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</si>
  <si>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</si>
  <si>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</si>
  <si>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</si>
  <si>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</si>
  <si>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</si>
  <si>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</si>
  <si>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</si>
  <si>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</si>
  <si>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</si>
  <si>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</si>
  <si>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</si>
  <si>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</si>
  <si>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</si>
  <si>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</si>
  <si>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</si>
  <si>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</si>
  <si>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</si>
  <si>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</si>
  <si>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</si>
  <si>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</si>
  <si>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</si>
  <si>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</si>
  <si>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</si>
  <si>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</si>
  <si>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</si>
  <si>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</si>
  <si>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</si>
  <si>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</si>
  <si>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</si>
  <si>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</si>
  <si>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</si>
  <si>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</si>
  <si>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</si>
  <si>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</si>
  <si>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</si>
  <si>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</si>
  <si>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</si>
  <si>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</si>
  <si>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</si>
  <si>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</si>
  <si>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</si>
  <si>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</si>
  <si>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</si>
  <si>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</si>
  <si>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</si>
  <si>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</si>
  <si>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</si>
  <si>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</si>
  <si>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</si>
  <si>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</si>
  <si>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</si>
  <si>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</si>
  <si>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</si>
  <si>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</si>
  <si>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</si>
  <si>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</si>
  <si>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</si>
  <si>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</si>
  <si>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</si>
  <si>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</si>
  <si>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</si>
  <si>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</si>
  <si>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</si>
  <si>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</si>
  <si>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</si>
  <si>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</si>
  <si>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</si>
  <si>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</si>
  <si>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</si>
  <si>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</si>
  <si>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</si>
  <si>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</si>
  <si>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</si>
  <si>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</si>
  <si>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</si>
  <si>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</si>
  <si>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</si>
  <si>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</si>
  <si>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</si>
  <si>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</si>
  <si>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</si>
  <si>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</si>
  <si>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</si>
  <si>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</si>
  <si>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</si>
  <si>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</si>
  <si>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</si>
  <si>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</si>
  <si>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</si>
  <si>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</si>
  <si>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</si>
  <si>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</si>
  <si>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</si>
  <si>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</si>
  <si>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</si>
  <si>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</si>
  <si>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</si>
  <si>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</si>
  <si>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</si>
  <si>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</si>
  <si>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</si>
  <si>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</si>
  <si>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</si>
  <si>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</si>
  <si>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</si>
  <si>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</si>
  <si>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</si>
  <si>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</si>
  <si>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</si>
  <si>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</si>
  <si>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</si>
  <si>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</si>
  <si>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</si>
  <si>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</si>
  <si>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</si>
  <si>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</si>
  <si>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</si>
  <si>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</si>
  <si>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</si>
  <si>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</si>
  <si>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</si>
  <si>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</si>
  <si>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</si>
  <si>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</si>
  <si>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</si>
  <si>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</si>
  <si>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</si>
  <si>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</si>
  <si>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</si>
  <si>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</si>
  <si>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</si>
  <si>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</si>
  <si>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</si>
  <si>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</si>
  <si>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</si>
  <si>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</si>
  <si>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</si>
  <si>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</si>
  <si>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</si>
  <si>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</si>
  <si>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</si>
  <si>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</si>
  <si>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</si>
  <si>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</si>
  <si>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</si>
  <si>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</si>
  <si>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</si>
  <si>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</si>
  <si>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</si>
  <si>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</si>
  <si>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</si>
  <si>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</si>
  <si>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</si>
  <si>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</si>
  <si>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</si>
  <si>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</si>
  <si>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</si>
  <si>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</si>
  <si>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</si>
  <si>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</si>
  <si>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</si>
  <si>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</si>
  <si>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</si>
  <si>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</si>
  <si>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</si>
  <si>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</si>
  <si>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</si>
  <si>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</si>
  <si>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</si>
  <si>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</si>
  <si>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</si>
  <si>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</si>
  <si>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</si>
  <si>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</si>
  <si>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</si>
  <si>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</si>
  <si>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</si>
  <si>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</si>
  <si>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</si>
  <si>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</si>
  <si>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</si>
  <si>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</si>
  <si>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</si>
  <si>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</si>
  <si>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</si>
  <si>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</si>
  <si>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</si>
  <si>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</si>
  <si>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</si>
  <si>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</si>
  <si>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</si>
  <si>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</si>
  <si>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</si>
  <si>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</si>
  <si>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</si>
  <si>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</si>
  <si>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</si>
  <si>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</si>
  <si>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</si>
  <si>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</si>
  <si>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</si>
  <si>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</si>
  <si>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</si>
  <si>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</si>
  <si>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</si>
  <si>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</si>
  <si>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</si>
  <si>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</si>
  <si>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</si>
  <si>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</si>
  <si>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</si>
  <si>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</si>
  <si>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</si>
  <si>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</si>
  <si>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</si>
  <si>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</si>
  <si>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</si>
  <si>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</si>
  <si>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</si>
  <si>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</si>
  <si>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</si>
  <si>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</si>
  <si>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</si>
  <si>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</si>
  <si>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</si>
  <si>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</si>
  <si>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</si>
  <si>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</si>
  <si>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</si>
  <si>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</si>
  <si>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</si>
  <si>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</si>
  <si>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</si>
  <si>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</si>
  <si>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</si>
  <si>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</si>
  <si>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</si>
  <si>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</si>
  <si>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</si>
  <si>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</si>
  <si>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</si>
  <si>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</si>
  <si>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</si>
  <si>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</si>
  <si>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</si>
  <si>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</si>
  <si>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</si>
  <si>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</si>
  <si>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</si>
  <si>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</si>
  <si>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</si>
  <si>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</si>
  <si>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</si>
  <si>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</si>
  <si>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</si>
  <si>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</si>
  <si>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</si>
  <si>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</si>
  <si>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</si>
  <si>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</si>
  <si>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</si>
  <si>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</si>
  <si>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</si>
  <si>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</si>
  <si>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</si>
  <si>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</si>
  <si>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</si>
  <si>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</si>
  <si>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</si>
  <si>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</si>
  <si>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</si>
  <si>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</si>
  <si>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</si>
  <si>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</si>
  <si>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</si>
  <si>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</si>
  <si>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</si>
  <si>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</si>
  <si>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</si>
  <si>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</si>
  <si>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</si>
  <si>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</si>
  <si>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</si>
  <si>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</si>
  <si>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</si>
  <si>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</si>
  <si>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</si>
  <si>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</si>
  <si>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</si>
  <si>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</si>
  <si>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</si>
  <si>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</si>
  <si>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</si>
  <si>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</si>
  <si>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</si>
  <si>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</si>
  <si>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</si>
  <si>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</si>
  <si>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</si>
  <si>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</si>
  <si>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</si>
  <si>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</si>
  <si>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</si>
  <si>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</si>
  <si>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</si>
  <si>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</si>
  <si>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</si>
  <si>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</si>
  <si>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</si>
  <si>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</si>
  <si>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</si>
  <si>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</si>
  <si>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</si>
  <si>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</si>
  <si>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</si>
  <si>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</si>
  <si>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</si>
  <si>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</si>
  <si>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</si>
  <si>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</si>
  <si>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</si>
  <si>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</si>
  <si>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</si>
  <si>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</si>
  <si>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</si>
  <si>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</si>
  <si>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</si>
  <si>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</si>
  <si>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</si>
  <si>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</si>
  <si>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</si>
  <si>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</si>
  <si>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</si>
  <si>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</si>
  <si>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</si>
  <si>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</si>
  <si>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</si>
  <si>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</si>
  <si>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</si>
  <si>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</si>
  <si>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</si>
  <si>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</si>
  <si>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</si>
  <si>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</si>
  <si>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</si>
  <si>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</si>
  <si>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</si>
  <si>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</si>
  <si>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</si>
  <si>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</si>
  <si>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</si>
  <si>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</si>
  <si>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</si>
  <si>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</si>
  <si>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</si>
  <si>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</si>
  <si>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</si>
  <si>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</si>
  <si>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</si>
  <si>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</si>
  <si>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</si>
  <si>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</si>
  <si>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</si>
  <si>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</si>
  <si>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</si>
  <si>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</si>
  <si>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</si>
  <si>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</si>
  <si>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</si>
  <si>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</si>
  <si>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</si>
  <si>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</si>
  <si>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</si>
  <si>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</si>
  <si>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</si>
  <si>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</si>
  <si>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</si>
  <si>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</si>
  <si>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</si>
  <si>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</si>
  <si>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</si>
  <si>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</si>
  <si>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</si>
  <si>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</si>
  <si>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</si>
  <si>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</si>
  <si>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</si>
  <si>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</si>
  <si>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</si>
  <si>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</si>
  <si>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</si>
  <si>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</si>
  <si>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</si>
  <si>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</si>
  <si>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</si>
  <si>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</si>
  <si>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</si>
  <si>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</si>
  <si>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</si>
  <si>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</si>
  <si>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</si>
  <si>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</si>
  <si>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</si>
  <si>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</si>
  <si>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</si>
  <si>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</si>
  <si>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</si>
  <si>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</si>
  <si>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</si>
  <si>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</si>
  <si>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</si>
  <si>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</si>
  <si>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</si>
  <si>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</si>
  <si>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</si>
  <si>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</si>
  <si>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</si>
  <si>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</si>
  <si>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</si>
  <si>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</si>
  <si>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</si>
  <si>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</si>
  <si>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</si>
  <si>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</si>
  <si>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</si>
  <si>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</si>
  <si>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</si>
  <si>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</si>
  <si>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</si>
  <si>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</si>
  <si>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</si>
  <si>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</si>
  <si>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</si>
  <si>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</si>
  <si>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</si>
  <si>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</si>
  <si>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</si>
  <si>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</si>
  <si>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</si>
  <si>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</si>
  <si>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</si>
  <si>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</si>
  <si>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</si>
  <si>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</si>
  <si>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</si>
  <si>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</si>
  <si>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</si>
  <si>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</si>
  <si>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</si>
  <si>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</si>
  <si>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</si>
  <si>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</si>
  <si>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</si>
  <si>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</si>
  <si>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</si>
  <si>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</si>
  <si>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</si>
  <si>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</si>
  <si>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</si>
  <si>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</si>
  <si>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</si>
  <si>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</si>
  <si>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</si>
  <si>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</si>
  <si>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</si>
  <si>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</si>
  <si>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</si>
  <si>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</si>
  <si>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</si>
  <si>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</si>
  <si>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</si>
  <si>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</si>
  <si>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</si>
  <si>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</si>
  <si>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</si>
  <si>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</si>
  <si>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</si>
  <si>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</si>
  <si>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</si>
  <si>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</si>
  <si>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</si>
  <si>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</si>
  <si>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</si>
  <si>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</si>
  <si>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</si>
  <si>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</si>
  <si>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</si>
  <si>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</si>
  <si>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</si>
  <si>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</si>
  <si>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</si>
  <si>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</si>
  <si>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</si>
  <si>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</si>
  <si>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</si>
  <si>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</si>
  <si>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</si>
  <si>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</si>
  <si>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</si>
  <si>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</si>
  <si>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</si>
  <si>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</si>
  <si>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</si>
  <si>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</si>
  <si>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</si>
  <si>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</si>
  <si>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</si>
  <si>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</si>
  <si>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</si>
  <si>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</si>
  <si>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</si>
  <si>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</si>
  <si>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</si>
  <si>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</si>
  <si>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</si>
  <si>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</si>
  <si>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</si>
  <si>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</si>
  <si>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</si>
  <si>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</si>
  <si>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</si>
  <si>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</si>
  <si>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</si>
  <si>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</si>
  <si>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</si>
  <si>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</si>
  <si>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</si>
  <si>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</si>
  <si>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</si>
  <si>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</si>
  <si>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</si>
  <si>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</si>
  <si>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</si>
  <si>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</si>
  <si>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</si>
  <si>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</si>
  <si>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</si>
  <si>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</si>
  <si>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</si>
  <si>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</si>
  <si>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</si>
  <si>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</si>
  <si>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</si>
  <si>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</si>
  <si>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</si>
  <si>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</si>
  <si>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</si>
  <si>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</si>
  <si>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</si>
  <si>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</si>
  <si>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</si>
  <si>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</si>
  <si>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</si>
  <si>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</si>
  <si>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</si>
  <si>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</si>
  <si>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</si>
  <si>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</si>
  <si>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</si>
  <si>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</si>
  <si>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</si>
  <si>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</si>
  <si>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</si>
  <si>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</si>
  <si>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</si>
  <si>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</si>
  <si>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</si>
  <si>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</si>
  <si>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</si>
  <si>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</si>
  <si>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</si>
  <si>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</si>
  <si>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</si>
  <si>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</si>
  <si>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</si>
  <si>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</si>
  <si>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</si>
  <si>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</si>
  <si>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</si>
  <si>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</si>
  <si>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</si>
  <si>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</si>
  <si>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</si>
  <si>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</si>
  <si>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</si>
  <si>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</si>
  <si>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</si>
  <si>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</si>
  <si>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</si>
  <si>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</si>
  <si>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</si>
  <si>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</si>
  <si>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</si>
  <si>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</si>
  <si>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</si>
  <si>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</si>
  <si>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</si>
  <si>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</si>
  <si>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</si>
  <si>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</si>
  <si>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</si>
  <si>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</si>
  <si>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</si>
  <si>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</si>
  <si>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</si>
  <si>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</si>
  <si>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</si>
  <si>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</si>
  <si>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</si>
  <si>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</si>
  <si>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</si>
  <si>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</si>
  <si>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</si>
  <si>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</si>
  <si>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</si>
  <si>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</si>
  <si>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</si>
  <si>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</si>
  <si>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</si>
  <si>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</si>
  <si>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</si>
  <si>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</si>
  <si>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</si>
  <si>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</si>
  <si>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</si>
  <si>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</si>
  <si>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</si>
  <si>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</si>
  <si>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</si>
  <si>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</si>
  <si>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</si>
  <si>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</si>
  <si>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</si>
  <si>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</si>
  <si>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</si>
  <si>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</si>
  <si>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</si>
  <si>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</si>
  <si>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</si>
  <si>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</si>
  <si>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</si>
  <si>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</si>
  <si>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</si>
  <si>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</si>
  <si>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</si>
  <si>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</si>
  <si>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</si>
  <si>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</si>
  <si>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</si>
  <si>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</si>
  <si>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</si>
  <si>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</si>
  <si>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</si>
  <si>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</si>
  <si>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</si>
  <si>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</si>
  <si>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</si>
  <si>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</si>
  <si>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</si>
  <si>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</si>
  <si>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</si>
  <si>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</si>
  <si>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</si>
  <si>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</si>
  <si>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</si>
  <si>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</si>
  <si>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</si>
  <si>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</si>
  <si>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</si>
  <si>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</si>
  <si>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</si>
  <si>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</si>
  <si>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</si>
  <si>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</si>
  <si>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</si>
  <si>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</si>
  <si>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</si>
  <si>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</si>
  <si>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</si>
  <si>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</si>
  <si>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</si>
  <si>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</si>
  <si>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</si>
  <si>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</si>
  <si>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</si>
  <si>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</si>
  <si>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</si>
  <si>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</si>
  <si>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</si>
  <si>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</si>
  <si>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</si>
  <si>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</si>
  <si>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</si>
  <si>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</si>
  <si>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</si>
  <si>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</si>
  <si>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</si>
  <si>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</si>
  <si>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</si>
  <si>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</si>
  <si>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</si>
  <si>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</si>
  <si>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</si>
  <si>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</si>
  <si>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</si>
  <si>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</si>
  <si>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</si>
  <si>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</si>
  <si>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</si>
  <si>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</si>
  <si>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</si>
  <si>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</si>
  <si>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</si>
  <si>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</si>
  <si>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</si>
  <si>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</si>
  <si>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</si>
  <si>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</si>
  <si>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</si>
  <si>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</si>
  <si>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</si>
  <si>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</si>
  <si>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</si>
  <si>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</si>
  <si>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</si>
  <si>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</si>
  <si>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</si>
  <si>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</si>
  <si>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</si>
  <si>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</si>
  <si>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</si>
  <si>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</si>
  <si>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</si>
  <si>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</si>
  <si>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</si>
  <si>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</si>
  <si>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</si>
  <si>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</si>
  <si>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</si>
  <si>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</si>
  <si>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</si>
  <si>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</si>
  <si>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</si>
  <si>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</si>
  <si>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</si>
  <si>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</si>
  <si>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</si>
  <si>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</si>
  <si>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</si>
  <si>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</si>
  <si>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</si>
  <si>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</si>
  <si>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</si>
  <si>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</si>
  <si>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</si>
  <si>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</si>
  <si>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</si>
  <si>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</si>
  <si>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</si>
  <si>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</si>
  <si>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</si>
  <si>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</si>
  <si>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</si>
  <si>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</si>
  <si>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</si>
  <si>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</si>
  <si>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</si>
  <si>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</si>
  <si>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</si>
  <si>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</si>
  <si>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</si>
  <si>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</si>
  <si>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</si>
  <si>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</si>
  <si>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</si>
  <si>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</si>
  <si>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</si>
  <si>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</si>
  <si>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</si>
  <si>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</si>
  <si>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</si>
  <si>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</si>
  <si>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</si>
  <si>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</si>
  <si>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</si>
  <si>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</si>
  <si>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</si>
  <si>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</si>
  <si>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</si>
  <si>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</si>
  <si>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</si>
  <si>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</si>
  <si>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</si>
  <si>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</si>
  <si>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</si>
  <si>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</si>
  <si>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</si>
  <si>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</si>
  <si>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</si>
  <si>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</si>
  <si>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</si>
  <si>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</si>
  <si>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</si>
  <si>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</si>
  <si>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</si>
  <si>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</si>
  <si>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</si>
  <si>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</si>
  <si>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</si>
  <si>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</si>
  <si>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</si>
  <si>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</si>
  <si>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</si>
  <si>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</si>
  <si>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</si>
  <si>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</si>
  <si>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</si>
  <si>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</si>
  <si>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</si>
  <si>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</si>
  <si>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</si>
  <si>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</si>
  <si>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</si>
  <si>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</si>
  <si>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</si>
  <si>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</si>
  <si>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</si>
  <si>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</si>
  <si>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</si>
  <si>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</si>
  <si>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</si>
  <si>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</si>
  <si>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</si>
  <si>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</si>
  <si>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</si>
  <si>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</si>
  <si>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</si>
  <si>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</si>
  <si>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</si>
  <si>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</si>
  <si>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</si>
  <si>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</si>
  <si>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</si>
  <si>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</si>
  <si>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</si>
  <si>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</si>
  <si>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</si>
  <si>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</si>
  <si>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</si>
  <si>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</si>
  <si>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</si>
  <si>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</si>
  <si>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</si>
  <si>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</si>
  <si>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</si>
  <si>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</si>
  <si>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</si>
  <si>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</si>
  <si>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</si>
  <si>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</si>
  <si>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</si>
  <si>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</si>
  <si>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</si>
  <si>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</si>
  <si>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</si>
  <si>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</si>
  <si>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</si>
  <si>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</si>
  <si>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</si>
  <si>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</si>
  <si>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</si>
  <si>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</si>
  <si>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</si>
  <si>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</si>
  <si>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</si>
  <si>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</si>
  <si>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</si>
  <si>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</si>
  <si>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</si>
  <si>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</si>
  <si>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</si>
  <si>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</si>
  <si>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</si>
  <si>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</si>
  <si>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</si>
  <si>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</si>
  <si>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</si>
  <si>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</si>
  <si>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</si>
  <si>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</si>
  <si>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</si>
  <si>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</si>
  <si>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</si>
  <si>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</si>
  <si>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</si>
  <si>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</si>
  <si>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</si>
  <si>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</si>
  <si>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</si>
  <si>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</si>
  <si>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</si>
  <si>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</si>
  <si>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</si>
  <si>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</si>
  <si>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</si>
  <si>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</si>
  <si>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</si>
  <si>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</si>
  <si>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</si>
  <si>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</si>
  <si>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</si>
  <si>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</si>
  <si>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</si>
  <si>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</si>
  <si>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</si>
  <si>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</si>
  <si>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</si>
  <si>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</si>
  <si>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</si>
  <si>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</si>
  <si>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</si>
  <si>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</si>
  <si>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</si>
  <si>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</si>
  <si>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</si>
  <si>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</si>
  <si>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</si>
  <si>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</si>
  <si>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</si>
  <si>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</si>
  <si>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</si>
  <si>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</si>
  <si>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</si>
  <si>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</si>
  <si>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</si>
  <si>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</si>
  <si>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</si>
  <si>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</si>
  <si>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</si>
  <si>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</si>
  <si>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</si>
  <si>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</si>
  <si>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</si>
  <si>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</si>
  <si>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</si>
  <si>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</si>
  <si>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</si>
  <si>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</si>
  <si>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</si>
  <si>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</si>
  <si>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</si>
  <si>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</si>
  <si>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</si>
  <si>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</si>
  <si>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</si>
  <si>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</si>
  <si>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</si>
  <si>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</si>
  <si>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</si>
  <si>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</si>
  <si>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</si>
  <si>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</si>
  <si>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</si>
  <si>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</si>
  <si>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</si>
  <si>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</si>
  <si>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</si>
  <si>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</si>
  <si>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</si>
  <si>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</si>
  <si>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</si>
  <si>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</si>
  <si>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</si>
  <si>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</si>
  <si>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</si>
  <si>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</si>
  <si>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</si>
  <si>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</si>
  <si>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</si>
  <si>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</si>
  <si>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</si>
  <si>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</si>
  <si>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</si>
  <si>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</si>
  <si>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</si>
  <si>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</si>
  <si>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</si>
  <si>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</si>
  <si>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</si>
  <si>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</si>
  <si>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</si>
  <si>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</si>
  <si>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</si>
  <si>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</si>
  <si>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</si>
  <si>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</si>
  <si>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</si>
  <si>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</si>
  <si>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</si>
  <si>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</si>
  <si>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</si>
  <si>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</si>
  <si>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</si>
  <si>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</si>
  <si>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</si>
  <si>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</si>
  <si>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</si>
  <si>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</si>
  <si>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</si>
  <si>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</si>
  <si>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</si>
  <si>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</si>
  <si>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</si>
  <si>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</si>
  <si>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</si>
  <si>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</si>
  <si>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</si>
  <si>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</si>
  <si>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</si>
  <si>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</si>
  <si>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</si>
  <si>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</si>
  <si>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</si>
  <si>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</si>
  <si>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</si>
  <si>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</si>
  <si>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</si>
  <si>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</si>
  <si>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</si>
  <si>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</si>
  <si>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</si>
  <si>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</si>
  <si>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</si>
  <si>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</si>
  <si>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</si>
  <si>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</si>
  <si>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</si>
  <si>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</si>
  <si>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</si>
  <si>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</si>
  <si>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</si>
  <si>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</si>
  <si>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</si>
  <si>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</si>
  <si>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</si>
  <si>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</si>
  <si>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</si>
  <si>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</si>
  <si>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</si>
  <si>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</si>
  <si>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</si>
  <si>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</si>
  <si>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</si>
  <si>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</si>
  <si>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</si>
  <si>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</si>
  <si>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</si>
  <si>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</si>
  <si>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</si>
  <si>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</si>
  <si>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</si>
  <si>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</si>
  <si>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</si>
  <si>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</si>
  <si>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</si>
  <si>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</si>
  <si>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</si>
  <si>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</si>
  <si>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</si>
  <si>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</si>
  <si>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</si>
  <si>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</si>
  <si>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</si>
  <si>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</si>
  <si>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</si>
  <si>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</si>
  <si>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</si>
  <si>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</si>
  <si>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</si>
  <si>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</si>
  <si>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</si>
  <si>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</si>
  <si>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</si>
  <si>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</si>
  <si>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</si>
  <si>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</si>
  <si>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</si>
  <si>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</si>
  <si>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</si>
  <si>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</si>
  <si>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</si>
  <si>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</si>
  <si>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</si>
  <si>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</si>
  <si>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</si>
  <si>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</si>
  <si>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</si>
  <si>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</si>
  <si>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</si>
  <si>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</si>
  <si>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</si>
  <si>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</si>
  <si>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</si>
  <si>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</si>
  <si>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</si>
  <si>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</si>
  <si>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</si>
  <si>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</si>
  <si>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</si>
  <si>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</si>
  <si>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</si>
  <si>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</si>
  <si>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</si>
  <si>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</si>
  <si>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</si>
  <si>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</si>
  <si>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</si>
  <si>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</si>
  <si>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</si>
  <si>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</si>
  <si>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</si>
  <si>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</si>
  <si>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</si>
  <si>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</si>
  <si>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</si>
  <si>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</si>
  <si>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</si>
  <si>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</si>
  <si>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</si>
  <si>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</si>
  <si>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</si>
  <si>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</si>
  <si>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</si>
  <si>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</si>
  <si>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</si>
  <si>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</si>
  <si>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</si>
  <si>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</si>
  <si>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</si>
  <si>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</si>
  <si>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</si>
  <si>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</si>
  <si>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</si>
  <si>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</si>
  <si>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</si>
  <si>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</si>
  <si>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</si>
  <si>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</si>
  <si>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</si>
  <si>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</si>
  <si>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</si>
  <si>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</si>
  <si>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</si>
  <si>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</si>
  <si>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</si>
  <si>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</si>
  <si>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</si>
  <si>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</si>
  <si>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</si>
  <si>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</si>
  <si>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</si>
  <si>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</si>
  <si>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</si>
  <si>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</si>
  <si>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</si>
  <si>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</si>
  <si>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</si>
  <si>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</si>
  <si>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</si>
  <si>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</si>
  <si>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</si>
  <si>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</si>
  <si>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</si>
  <si>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</si>
  <si>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</si>
  <si>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</si>
  <si>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</si>
  <si>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</si>
  <si>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</si>
  <si>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</si>
  <si>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</si>
  <si>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</si>
  <si>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</si>
  <si>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</si>
  <si>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</si>
  <si>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</si>
  <si>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</si>
  <si>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</si>
  <si>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</si>
  <si>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</si>
  <si>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</si>
  <si>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</si>
  <si>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</si>
  <si>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</si>
  <si>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</si>
  <si>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</si>
  <si>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</si>
  <si>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</si>
  <si>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</si>
  <si>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</si>
  <si>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</si>
  <si>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</si>
  <si>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</si>
  <si>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</si>
  <si>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</si>
  <si>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</si>
  <si>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</si>
  <si>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</si>
  <si>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</si>
  <si>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</si>
  <si>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</si>
  <si>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</si>
  <si>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</si>
  <si>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</si>
  <si>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</si>
  <si>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</si>
  <si>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</si>
  <si>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</si>
  <si>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</si>
  <si>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</si>
  <si>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</si>
  <si>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</si>
  <si>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</si>
  <si>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</si>
  <si>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</si>
  <si>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</si>
  <si>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</si>
  <si>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</si>
  <si>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</si>
  <si>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</si>
  <si>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</si>
  <si>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</si>
  <si>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</si>
  <si>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</si>
  <si>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</si>
  <si>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</si>
  <si>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</si>
  <si>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</si>
  <si>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</si>
  <si>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</si>
  <si>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</si>
  <si>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</si>
  <si>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</si>
  <si>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</si>
  <si>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</si>
  <si>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</si>
  <si>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</si>
  <si>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</si>
  <si>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</si>
  <si>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</si>
  <si>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</si>
  <si>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</si>
  <si>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</si>
  <si>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</si>
  <si>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</si>
  <si>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</si>
  <si>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</si>
  <si>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</si>
  <si>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</si>
  <si>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</si>
  <si>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</si>
  <si>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</si>
  <si>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</si>
  <si>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</si>
  <si>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</si>
  <si>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</si>
  <si>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</si>
  <si>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</si>
  <si>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</si>
  <si>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</si>
  <si>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</si>
  <si>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</si>
  <si>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</si>
  <si>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</si>
  <si>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</si>
  <si>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</si>
  <si>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</si>
  <si>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</si>
  <si>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</si>
  <si>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</si>
  <si>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</si>
  <si>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</si>
  <si>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</si>
  <si>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</si>
  <si>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</si>
  <si>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</si>
  <si>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</si>
  <si>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</si>
  <si>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</si>
  <si>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</si>
  <si>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</si>
  <si>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</si>
  <si>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</si>
  <si>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</si>
  <si>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</si>
  <si>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</si>
  <si>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</si>
  <si>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</si>
  <si>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</si>
  <si>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</si>
  <si>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</si>
  <si>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</si>
  <si>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</si>
  <si>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</si>
  <si>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</si>
  <si>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</si>
  <si>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</si>
  <si>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</si>
  <si>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</si>
  <si>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</si>
  <si>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</si>
  <si>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</si>
  <si>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</si>
  <si>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</si>
  <si>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</si>
  <si>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</si>
  <si>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</si>
  <si>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</si>
  <si>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</si>
  <si>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</si>
  <si>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</si>
  <si>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</si>
  <si>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</si>
  <si>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</si>
  <si>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</si>
  <si>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</si>
  <si>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</si>
  <si>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</si>
  <si>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</si>
  <si>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</si>
  <si>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</si>
  <si>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</si>
  <si>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</si>
  <si>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</si>
  <si>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</si>
  <si>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</si>
  <si>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</si>
  <si>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</si>
  <si>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</si>
  <si>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</si>
  <si>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</si>
  <si>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</si>
  <si>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</si>
  <si>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</si>
  <si>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</si>
  <si>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</si>
  <si>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</si>
  <si>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</si>
  <si>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</si>
  <si>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</si>
  <si>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</si>
  <si>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</si>
  <si>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</si>
  <si>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</si>
  <si>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</si>
  <si>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</si>
  <si>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</si>
  <si>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</si>
  <si>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</si>
  <si>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</si>
  <si>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</si>
  <si>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</si>
  <si>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</si>
  <si>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</si>
  <si>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</si>
  <si>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</si>
  <si>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</si>
  <si>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</si>
  <si>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</si>
  <si>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</si>
  <si>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</si>
  <si>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</si>
  <si>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</si>
  <si>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</si>
  <si>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</si>
  <si>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</si>
  <si>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</si>
  <si>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</si>
  <si>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</si>
  <si>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</si>
  <si>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</si>
  <si>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</si>
  <si>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</si>
  <si>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</si>
  <si>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</si>
  <si>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</si>
  <si>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</si>
  <si>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</si>
  <si>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</si>
  <si>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</si>
  <si>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</si>
  <si>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</si>
  <si>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</si>
  <si>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</si>
  <si>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</si>
  <si>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</si>
  <si>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</si>
  <si>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</si>
  <si>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</si>
  <si>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</si>
  <si>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</si>
  <si>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</si>
  <si>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</si>
  <si>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</si>
  <si>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</si>
  <si>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</si>
  <si>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</si>
  <si>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</si>
  <si>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</si>
  <si>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</si>
  <si>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</si>
  <si>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</si>
  <si>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</si>
  <si>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</si>
  <si>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</si>
  <si>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</si>
  <si>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</si>
  <si>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</si>
  <si>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</si>
  <si>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</si>
  <si>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</si>
  <si>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</si>
  <si>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</si>
  <si>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</si>
  <si>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</si>
  <si>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</si>
  <si>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</si>
  <si>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</si>
  <si>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</si>
  <si>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</si>
  <si>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</si>
  <si>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</si>
  <si>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</si>
  <si>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</si>
  <si>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</si>
  <si>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</si>
  <si>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</si>
  <si>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</si>
  <si>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</si>
  <si>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</si>
  <si>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</si>
  <si>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</si>
  <si>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</si>
  <si>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</si>
  <si>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</si>
  <si>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</si>
  <si>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</si>
  <si>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</si>
  <si>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</si>
  <si>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</si>
  <si>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</si>
  <si>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</si>
  <si>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</si>
  <si>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</si>
  <si>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</si>
  <si>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</si>
  <si>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</si>
  <si>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</si>
  <si>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</si>
  <si>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</si>
  <si>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</si>
  <si>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</si>
  <si>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</si>
  <si>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</si>
  <si>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</si>
  <si>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</si>
  <si>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</si>
  <si>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</si>
  <si>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</si>
  <si>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</si>
  <si>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</si>
  <si>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</si>
  <si>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</si>
  <si>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</si>
  <si>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</si>
  <si>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</si>
  <si>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</si>
  <si>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</si>
  <si>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</si>
  <si>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</si>
  <si>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</si>
  <si>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</si>
  <si>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</si>
  <si>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</si>
  <si>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</si>
  <si>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</si>
  <si>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</si>
  <si>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</si>
  <si>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</si>
  <si>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</si>
  <si>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</si>
  <si>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</si>
  <si>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</si>
  <si>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</si>
  <si>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</si>
  <si>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</si>
  <si>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</si>
  <si>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</si>
  <si>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</si>
  <si>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</si>
  <si>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</si>
  <si>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</si>
  <si>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</si>
  <si>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</si>
  <si>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</si>
  <si>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</si>
  <si>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</si>
  <si>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</si>
  <si>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</si>
  <si>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</si>
  <si>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</si>
  <si>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</si>
  <si>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</si>
  <si>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</si>
  <si>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</si>
  <si>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</si>
  <si>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</si>
  <si>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</si>
  <si>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</si>
  <si>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</si>
  <si>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</si>
  <si>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</si>
  <si>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</si>
  <si>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</si>
  <si>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</si>
  <si>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</si>
  <si>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</si>
  <si>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</si>
  <si>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</si>
  <si>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</si>
  <si>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</si>
  <si>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</si>
  <si>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</si>
  <si>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</si>
  <si>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</si>
  <si>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</si>
  <si>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</si>
  <si>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</si>
  <si>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</si>
  <si>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</si>
  <si>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</si>
  <si>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</si>
  <si>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</si>
  <si>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</si>
  <si>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</si>
  <si>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</si>
  <si>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</si>
  <si>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</si>
  <si>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</si>
  <si>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</si>
  <si>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</si>
  <si>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</si>
  <si>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</si>
  <si>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</si>
  <si>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</si>
  <si>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</si>
  <si>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</si>
  <si>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</si>
  <si>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</si>
  <si>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</si>
  <si>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</si>
  <si>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</si>
  <si>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</si>
  <si>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</si>
  <si>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</si>
  <si>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</si>
  <si>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</si>
  <si>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</si>
  <si>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</si>
  <si>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</si>
  <si>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</si>
  <si>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</si>
  <si>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</si>
  <si>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</si>
  <si>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</si>
  <si>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</si>
  <si>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</si>
  <si>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</si>
  <si>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</si>
  <si>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</si>
  <si>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</si>
  <si>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</si>
  <si>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</si>
  <si>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</si>
  <si>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</si>
  <si>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</si>
  <si>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</si>
  <si>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</si>
  <si>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</si>
  <si>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</si>
  <si>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</si>
  <si>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</si>
  <si>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</si>
  <si>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</si>
  <si>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</si>
  <si>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</si>
  <si>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</si>
  <si>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</si>
  <si>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</si>
  <si>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</si>
  <si>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</si>
  <si>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</si>
  <si>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</si>
  <si>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</si>
  <si>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</si>
  <si>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</si>
  <si>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</si>
  <si>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</si>
  <si>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</si>
  <si>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</si>
  <si>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</si>
  <si>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</si>
  <si>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</si>
  <si>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</si>
  <si>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</si>
  <si>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</si>
  <si>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</si>
  <si>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</si>
  <si>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</si>
  <si>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</si>
  <si>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</si>
  <si>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</si>
  <si>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</si>
  <si>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</si>
  <si>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</si>
  <si>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</si>
  <si>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</si>
  <si>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</si>
  <si>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</si>
  <si>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</si>
  <si>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</si>
  <si>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</si>
  <si>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</si>
  <si>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</si>
  <si>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</si>
  <si>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</si>
  <si>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</si>
  <si>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</si>
  <si>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</si>
  <si>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</si>
  <si>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</si>
  <si>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</si>
  <si>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</si>
  <si>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</si>
  <si>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</si>
  <si>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</si>
  <si>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</si>
  <si>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</si>
  <si>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</si>
  <si>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</si>
  <si>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</si>
  <si>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</si>
  <si>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</si>
  <si>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</si>
  <si>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</si>
  <si>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</si>
  <si>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</si>
  <si>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</si>
  <si>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</si>
  <si>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</si>
  <si>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</si>
  <si>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</si>
  <si>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</si>
  <si>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</si>
  <si>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</si>
  <si>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</si>
  <si>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</si>
  <si>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</si>
  <si>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</si>
  <si>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</si>
  <si>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</si>
  <si>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</si>
  <si>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</si>
  <si>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</si>
  <si>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</si>
  <si>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</si>
  <si>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</si>
  <si>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</si>
  <si>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</si>
  <si>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</si>
  <si>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</si>
  <si>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</si>
  <si>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</si>
  <si>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</si>
  <si>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</si>
  <si>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</si>
  <si>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</si>
  <si>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</si>
  <si>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</si>
  <si>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</si>
  <si>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</si>
  <si>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</si>
  <si>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</si>
  <si>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</si>
  <si>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</si>
  <si>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</si>
  <si>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</si>
  <si>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</si>
  <si>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</si>
  <si>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</si>
  <si>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</si>
  <si>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</si>
  <si>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</si>
  <si>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</si>
  <si>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</si>
  <si>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</si>
  <si>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</si>
  <si>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</si>
  <si>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</si>
  <si>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</si>
  <si>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</si>
  <si>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</si>
  <si>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</si>
  <si>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</si>
  <si>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</si>
  <si>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</si>
  <si>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</si>
  <si>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</si>
  <si>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</si>
  <si>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</si>
  <si>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</si>
  <si>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</si>
  <si>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</si>
  <si>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</si>
  <si>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</si>
  <si>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</si>
  <si>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</si>
  <si>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</si>
  <si>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</si>
  <si>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</si>
  <si>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</si>
  <si>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</si>
  <si>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</si>
  <si>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</si>
  <si>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</si>
  <si>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</si>
  <si>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</si>
  <si>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</si>
  <si>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</si>
  <si>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</si>
  <si>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</si>
  <si>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</si>
  <si>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</si>
  <si>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</si>
  <si>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</si>
  <si>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</si>
  <si>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</si>
  <si>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</si>
  <si>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</si>
  <si>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</si>
  <si>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</si>
  <si>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</si>
  <si>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</si>
  <si>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</si>
  <si>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</si>
  <si>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</si>
  <si>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</si>
  <si>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</si>
  <si>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</si>
  <si>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</si>
  <si>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</si>
  <si>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</si>
  <si>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</si>
  <si>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</si>
  <si>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</si>
  <si>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</si>
  <si>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</si>
  <si>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</si>
  <si>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</si>
  <si>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</si>
  <si>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</si>
  <si>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</si>
  <si>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</si>
  <si>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</si>
  <si>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</si>
  <si>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</si>
  <si>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</si>
  <si>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</si>
  <si>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</si>
  <si>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</si>
  <si>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</si>
  <si>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</si>
  <si>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</si>
  <si>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</si>
  <si>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</si>
  <si>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</si>
  <si>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</si>
  <si>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</si>
  <si>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</si>
  <si>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</si>
  <si>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</si>
  <si>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</si>
  <si>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</si>
  <si>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</si>
  <si>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</si>
  <si>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</si>
  <si>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</si>
  <si>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</si>
  <si>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</si>
  <si>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</si>
  <si>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</si>
  <si>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</si>
  <si>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</si>
  <si>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</si>
  <si>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</si>
  <si>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</si>
  <si>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</si>
  <si>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</si>
  <si>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</si>
  <si>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</si>
  <si>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</si>
  <si>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</si>
  <si>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</si>
  <si>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</si>
  <si>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</si>
  <si>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</si>
  <si>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</si>
  <si>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</si>
  <si>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</si>
  <si>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</si>
  <si>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</si>
  <si>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</si>
  <si>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</si>
  <si>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</si>
  <si>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</si>
  <si>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</si>
  <si>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</si>
  <si>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</si>
  <si>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</si>
  <si>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</si>
  <si>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</si>
  <si>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</si>
  <si>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</si>
  <si>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</si>
  <si>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</si>
  <si>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</si>
  <si>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</si>
  <si>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</si>
  <si>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</si>
  <si>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</si>
  <si>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</si>
  <si>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</si>
  <si>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</si>
  <si>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</si>
  <si>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</si>
  <si>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</si>
  <si>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</si>
  <si>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</si>
  <si>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</si>
  <si>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</si>
  <si>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</si>
  <si>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</si>
  <si>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</si>
  <si>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</si>
  <si>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</si>
  <si>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</si>
  <si>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</si>
  <si>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</si>
  <si>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</si>
  <si>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</si>
  <si>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</si>
  <si>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</si>
  <si>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</si>
  <si>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</si>
  <si>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</si>
  <si>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</si>
  <si>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</si>
  <si>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</si>
  <si>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</si>
  <si>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</si>
  <si>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</si>
  <si>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</si>
  <si>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</si>
  <si>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</si>
  <si>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</si>
  <si>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</si>
  <si>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</si>
  <si>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</si>
  <si>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</si>
  <si>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</si>
  <si>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</si>
  <si>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</si>
  <si>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</si>
  <si>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</si>
  <si>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</si>
  <si>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</si>
  <si>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</si>
  <si>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</si>
  <si>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</si>
  <si>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</si>
  <si>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</si>
  <si>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</si>
  <si>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</si>
  <si>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</si>
  <si>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</si>
  <si>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</si>
  <si>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</si>
  <si>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</si>
  <si>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</si>
  <si>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</si>
  <si>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</si>
  <si>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</si>
  <si>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</si>
  <si>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</si>
  <si>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</si>
  <si>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</si>
  <si>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</si>
  <si>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</si>
  <si>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</si>
  <si>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</si>
  <si>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</si>
  <si>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</si>
  <si>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</si>
  <si>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</si>
  <si>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</si>
  <si>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</si>
  <si>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</si>
  <si>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</si>
  <si>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</si>
  <si>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</si>
  <si>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</si>
  <si>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</si>
  <si>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</si>
  <si>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</si>
  <si>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</si>
  <si>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</si>
  <si>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</si>
  <si>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</si>
  <si>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</si>
  <si>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</si>
  <si>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</si>
  <si>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</si>
  <si>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</si>
  <si>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</si>
  <si>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</si>
  <si>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</si>
  <si>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</si>
  <si>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</si>
  <si>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</si>
  <si>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</si>
  <si>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</si>
  <si>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</si>
  <si>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</si>
  <si>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</si>
  <si>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</si>
  <si>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</si>
  <si>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</si>
  <si>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</si>
  <si>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</si>
  <si>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</si>
  <si>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</si>
  <si>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</si>
  <si>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</si>
  <si>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</si>
  <si>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</si>
  <si>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</si>
  <si>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</si>
  <si>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</si>
  <si>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</si>
  <si>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</si>
  <si>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</si>
  <si>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</si>
  <si>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</si>
  <si>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</si>
  <si>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</si>
  <si>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</si>
  <si>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</si>
  <si>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</si>
  <si>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</si>
  <si>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</si>
  <si>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</si>
  <si>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</si>
  <si>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</si>
  <si>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</si>
  <si>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</si>
  <si>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</si>
  <si>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</si>
  <si>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</si>
  <si>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</si>
  <si>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</si>
  <si>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</si>
  <si>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</si>
  <si>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</si>
  <si>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</si>
  <si>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</si>
  <si>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</si>
  <si>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</si>
  <si>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</si>
  <si>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</si>
  <si>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</si>
  <si>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</si>
  <si>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</si>
  <si>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</si>
  <si>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</si>
  <si>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</si>
  <si>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</si>
  <si>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</si>
  <si>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</si>
  <si>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</si>
  <si>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</si>
  <si>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</si>
  <si>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</si>
  <si>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</si>
  <si>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</si>
  <si>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</si>
  <si>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</si>
  <si>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</si>
  <si>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</si>
  <si>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</si>
  <si>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</si>
  <si>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</si>
  <si>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</si>
  <si>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</si>
  <si>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</si>
  <si>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</si>
  <si>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</si>
  <si>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</si>
  <si>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</si>
  <si>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</si>
  <si>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</si>
  <si>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</si>
  <si>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</si>
  <si>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</si>
  <si>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</si>
  <si>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</si>
  <si>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</si>
  <si>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</si>
  <si>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</si>
  <si>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</si>
  <si>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</si>
  <si>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</si>
  <si>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</si>
  <si>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</si>
  <si>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</si>
  <si>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</si>
  <si>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</si>
  <si>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</si>
  <si>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</si>
  <si>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</si>
  <si>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</si>
  <si>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</si>
  <si>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</si>
  <si>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</si>
  <si>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</si>
  <si>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</si>
  <si>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</si>
  <si>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</si>
  <si>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</si>
  <si>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</si>
  <si>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</si>
  <si>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</si>
  <si>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</si>
  <si>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</si>
  <si>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</si>
  <si>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</si>
  <si>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</si>
  <si>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</si>
  <si>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</si>
  <si>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</si>
  <si>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</si>
  <si>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</si>
  <si>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</si>
  <si>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</si>
  <si>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</si>
  <si>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</si>
  <si>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</si>
  <si>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</si>
  <si>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</si>
  <si>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</si>
  <si>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</si>
  <si>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</si>
  <si>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</si>
  <si>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</si>
  <si>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</si>
  <si>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</si>
  <si>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</si>
  <si>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</si>
  <si>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</si>
  <si>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</si>
  <si>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</si>
  <si>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</si>
  <si>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</si>
  <si>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</si>
  <si>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</si>
  <si>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</si>
  <si>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</si>
  <si>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</si>
  <si>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</si>
  <si>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</si>
  <si>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</si>
  <si>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</si>
  <si>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</si>
  <si>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</si>
  <si>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</si>
  <si>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</si>
  <si>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</si>
  <si>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</si>
  <si>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</si>
  <si>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</si>
  <si>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</si>
  <si>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</si>
  <si>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</si>
  <si>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</si>
  <si>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</si>
  <si>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</si>
  <si>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</si>
  <si>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</si>
  <si>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</si>
  <si>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</si>
  <si>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</si>
  <si>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</si>
  <si>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</si>
  <si>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</si>
  <si>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</si>
  <si>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</si>
  <si>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</si>
  <si>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</si>
  <si>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</si>
  <si>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</si>
  <si>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</si>
  <si>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</si>
  <si>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</si>
  <si>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</si>
  <si>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</si>
  <si>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</si>
  <si>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</si>
  <si>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</si>
  <si>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</si>
  <si>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</si>
  <si>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</si>
  <si>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</si>
  <si>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</si>
  <si>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</si>
  <si>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</si>
  <si>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</si>
  <si>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</si>
  <si>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</si>
  <si>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</si>
  <si>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</si>
  <si>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</si>
  <si>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</si>
  <si>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</si>
  <si>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</si>
  <si>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</si>
  <si>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</si>
  <si>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</si>
  <si>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</si>
  <si>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</si>
  <si>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</si>
  <si>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</si>
  <si>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</si>
  <si>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</si>
  <si>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</si>
  <si>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</si>
  <si>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</si>
  <si>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</si>
  <si>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</si>
  <si>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</si>
  <si>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</si>
  <si>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</si>
  <si>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</si>
  <si>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</si>
  <si>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</si>
  <si>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</si>
  <si>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</si>
  <si>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</si>
  <si>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</si>
  <si>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</si>
  <si>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</si>
  <si>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</si>
  <si>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</si>
  <si>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</si>
  <si>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</si>
  <si>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</si>
  <si>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</si>
  <si>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</si>
  <si>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</si>
  <si>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</si>
  <si>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</si>
  <si>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</si>
  <si>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</si>
  <si>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</si>
  <si>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</si>
  <si>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</si>
  <si>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</si>
  <si>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</si>
  <si>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</si>
  <si>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</si>
  <si>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</si>
  <si>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</si>
  <si>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</si>
  <si>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</si>
  <si>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</si>
  <si>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</si>
  <si>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</si>
  <si>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</si>
  <si>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</si>
  <si>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</si>
  <si>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</si>
  <si>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</si>
  <si>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</si>
  <si>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</si>
  <si>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</si>
  <si>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</si>
  <si>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</si>
  <si>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</si>
  <si>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</si>
  <si>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</si>
  <si>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</si>
  <si>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</si>
  <si>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</si>
  <si>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</si>
  <si>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</si>
  <si>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</si>
  <si>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</si>
  <si>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</si>
  <si>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</si>
  <si>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</si>
  <si>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</si>
  <si>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</si>
  <si>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</si>
  <si>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</si>
  <si>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</si>
  <si>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</si>
  <si>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</si>
  <si>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</si>
  <si>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</si>
  <si>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</si>
  <si>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</si>
  <si>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</si>
  <si>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</si>
  <si>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</si>
  <si>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</si>
  <si>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</si>
  <si>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</si>
  <si>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</si>
  <si>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</si>
  <si>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</si>
  <si>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</si>
  <si>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</si>
  <si>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</si>
  <si>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</si>
  <si>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</si>
  <si>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</si>
  <si>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</si>
  <si>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</si>
  <si>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</si>
  <si>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</si>
  <si>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</si>
  <si>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</si>
  <si>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</si>
  <si>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</si>
  <si>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</si>
  <si>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</si>
  <si>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</si>
  <si>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</si>
  <si>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</si>
  <si>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</si>
  <si>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</si>
  <si>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</si>
  <si>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</si>
  <si>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</si>
  <si>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</si>
  <si>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</si>
  <si>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</si>
  <si>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</si>
  <si>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</si>
  <si>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</si>
  <si>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</si>
  <si>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</si>
  <si>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</si>
  <si>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</si>
  <si>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</si>
  <si>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</si>
  <si>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</si>
  <si>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</si>
  <si>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</si>
  <si>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</si>
  <si>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</si>
  <si>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</si>
  <si>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</si>
  <si>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</si>
  <si>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</si>
  <si>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</si>
  <si>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</si>
  <si>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</si>
  <si>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</si>
  <si>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</si>
  <si>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</si>
  <si>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</si>
  <si>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</si>
  <si>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</si>
  <si>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</si>
  <si>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</si>
  <si>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</si>
  <si>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</si>
  <si>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</si>
  <si>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</si>
  <si>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</si>
  <si>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</si>
  <si>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</si>
  <si>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</si>
  <si>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</si>
  <si>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</si>
  <si>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</si>
  <si>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</si>
  <si>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</si>
  <si>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</si>
  <si>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</si>
  <si>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</si>
  <si>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</si>
  <si>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</si>
  <si>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</si>
  <si>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</si>
  <si>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</si>
  <si>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</si>
  <si>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</si>
  <si>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</si>
  <si>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</si>
  <si>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</si>
  <si>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</si>
  <si>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</si>
  <si>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</si>
  <si>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</si>
  <si>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</si>
  <si>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</si>
  <si>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</si>
  <si>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</si>
  <si>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</si>
  <si>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</si>
  <si>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</si>
  <si>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</si>
  <si>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</si>
  <si>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</si>
  <si>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</si>
  <si>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</si>
  <si>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</si>
  <si>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</si>
  <si>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</si>
  <si>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</si>
  <si>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</si>
  <si>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</si>
  <si>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</si>
  <si>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</si>
  <si>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</si>
  <si>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</si>
  <si>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</si>
  <si>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</si>
  <si>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</si>
  <si>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</si>
  <si>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</si>
  <si>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</si>
  <si>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</si>
  <si>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</si>
  <si>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</si>
  <si>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</si>
  <si>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</si>
  <si>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</si>
  <si>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</si>
  <si>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</si>
  <si>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</si>
  <si>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</si>
  <si>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</si>
  <si>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</si>
  <si>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</si>
  <si>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</si>
  <si>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</si>
  <si>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</si>
  <si>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</si>
  <si>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</si>
  <si>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</si>
  <si>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</si>
  <si>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</si>
  <si>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</si>
  <si>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</si>
  <si>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</si>
  <si>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</si>
  <si>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</si>
  <si>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</si>
  <si>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</si>
  <si>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</si>
  <si>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</si>
  <si>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</si>
  <si>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</si>
  <si>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</si>
  <si>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</si>
  <si>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</si>
  <si>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</si>
  <si>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</si>
  <si>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</si>
  <si>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</si>
  <si>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</si>
  <si>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</si>
  <si>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</si>
  <si>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</si>
  <si>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</si>
  <si>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</si>
  <si>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</si>
  <si>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</si>
  <si>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</si>
  <si>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</si>
  <si>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</si>
  <si>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</si>
  <si>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</si>
  <si>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</si>
  <si>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</si>
  <si>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</si>
  <si>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</si>
  <si>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</si>
  <si>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</si>
  <si>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</si>
  <si>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</si>
  <si>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</si>
  <si>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</si>
  <si>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</si>
  <si>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</si>
  <si>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</si>
  <si>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</si>
  <si>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</si>
  <si>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</si>
  <si>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</si>
  <si>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</si>
  <si>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</si>
  <si>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</si>
  <si>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</si>
  <si>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</si>
  <si>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</si>
  <si>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</si>
  <si>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</si>
  <si>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</si>
  <si>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</si>
  <si>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</si>
  <si>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</si>
  <si>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</si>
  <si>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</si>
  <si>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</si>
  <si>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</si>
  <si>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</si>
  <si>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</si>
  <si>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</si>
  <si>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</si>
  <si>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</si>
  <si>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</si>
  <si>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</si>
  <si>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</si>
  <si>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</si>
  <si>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</si>
  <si>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</si>
  <si>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</si>
  <si>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</si>
  <si>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</si>
  <si>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</si>
  <si>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</si>
  <si>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</si>
  <si>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</si>
  <si>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</si>
  <si>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</si>
  <si>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</si>
  <si>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</si>
  <si>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</si>
  <si>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</si>
  <si>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</si>
  <si>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</si>
  <si>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</si>
  <si>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</si>
  <si>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</si>
  <si>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</si>
  <si>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</si>
  <si>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</si>
  <si>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</si>
  <si>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</si>
  <si>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</si>
  <si>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</si>
  <si>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</si>
  <si>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</si>
  <si>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</si>
  <si>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</si>
  <si>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</si>
  <si>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</si>
  <si>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</si>
  <si>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</si>
  <si>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</si>
  <si>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</si>
  <si>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</si>
  <si>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</si>
  <si>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</si>
  <si>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</si>
  <si>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</si>
  <si>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</si>
  <si>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</si>
  <si>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</si>
  <si>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</si>
  <si>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</si>
  <si>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</si>
  <si>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</si>
  <si>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</si>
  <si>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</si>
  <si>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</si>
  <si>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</si>
  <si>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</si>
  <si>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</si>
  <si>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</si>
  <si>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</si>
  <si>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</si>
  <si>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</si>
  <si>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</si>
  <si>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</si>
  <si>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</si>
  <si>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</si>
  <si>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</si>
  <si>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</si>
  <si>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</si>
  <si>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</si>
  <si>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</si>
  <si>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</si>
  <si>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</si>
  <si>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</si>
  <si>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</si>
  <si>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</si>
  <si>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</si>
  <si>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</si>
  <si>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</si>
  <si>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</si>
  <si>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</si>
  <si>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</si>
  <si>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</si>
  <si>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</si>
  <si>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</si>
  <si>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</si>
  <si>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</si>
  <si>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</si>
  <si>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</si>
  <si>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</si>
  <si>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</si>
  <si>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</si>
  <si>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</si>
  <si>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</si>
  <si>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</si>
  <si>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</si>
  <si>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</si>
  <si>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</si>
  <si>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</si>
  <si>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</si>
  <si>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</si>
  <si>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</si>
  <si>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</si>
  <si>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</si>
  <si>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</si>
  <si>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</si>
  <si>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</si>
  <si>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</si>
  <si>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</si>
  <si>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</si>
  <si>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</si>
  <si>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</si>
  <si>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</si>
  <si>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</si>
  <si>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</si>
  <si>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</si>
  <si>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</si>
  <si>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</si>
  <si>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</si>
  <si>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</si>
  <si>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</si>
  <si>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</si>
  <si>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</si>
  <si>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</si>
  <si>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</si>
  <si>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</si>
  <si>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</si>
  <si>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</si>
  <si>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</si>
  <si>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</si>
  <si>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</si>
  <si>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</si>
  <si>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</si>
  <si>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</si>
  <si>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</si>
  <si>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</si>
  <si>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</si>
  <si>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</si>
  <si>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</si>
  <si>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</si>
  <si>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</si>
  <si>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</si>
  <si>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</si>
  <si>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</si>
  <si>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</si>
  <si>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</si>
  <si>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</si>
  <si>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</si>
  <si>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</si>
  <si>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</si>
  <si>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</si>
  <si>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</si>
  <si>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</si>
  <si>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</si>
  <si>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</si>
  <si>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</si>
  <si>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</si>
  <si>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</si>
  <si>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</si>
  <si>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</si>
  <si>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</si>
  <si>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</si>
  <si>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</si>
  <si>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</si>
  <si>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</si>
  <si>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</si>
  <si>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</si>
  <si>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</si>
  <si>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</si>
  <si>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</si>
  <si>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</si>
  <si>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</si>
  <si>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</si>
  <si>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</si>
  <si>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</si>
  <si>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</si>
  <si>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</si>
  <si>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</si>
  <si>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</si>
  <si>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</si>
  <si>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</si>
  <si>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</si>
  <si>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</si>
  <si>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</si>
  <si>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</si>
  <si>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</si>
  <si>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</si>
  <si>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</si>
  <si>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</si>
  <si>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</si>
  <si>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</si>
  <si>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</si>
  <si>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</si>
  <si>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</si>
  <si>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</si>
  <si>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</si>
  <si>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</si>
  <si>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</si>
  <si>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</si>
  <si>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</si>
  <si>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</si>
  <si>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</si>
  <si>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</si>
  <si>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</si>
  <si>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</si>
  <si>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</si>
  <si>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</si>
  <si>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</si>
  <si>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</si>
  <si>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</si>
  <si>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</si>
  <si>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</si>
  <si>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</si>
  <si>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</si>
  <si>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</si>
  <si>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</si>
  <si>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</si>
  <si>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</si>
  <si>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</si>
  <si>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</si>
  <si>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</si>
  <si>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</si>
  <si>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</si>
  <si>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</si>
  <si>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</si>
  <si>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</si>
  <si>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</si>
  <si>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</si>
  <si>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</si>
  <si>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</si>
  <si>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</si>
  <si>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</si>
  <si>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</si>
  <si>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</si>
  <si>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</si>
  <si>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</si>
  <si>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</si>
  <si>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</si>
  <si>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</si>
  <si>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</si>
  <si>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</si>
  <si>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</si>
  <si>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</si>
  <si>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</si>
  <si>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</si>
  <si>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</si>
  <si>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</si>
  <si>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</si>
  <si>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</si>
  <si>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</si>
  <si>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</si>
  <si>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</si>
  <si>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</si>
  <si>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</si>
  <si>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</si>
  <si>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</si>
  <si>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</si>
  <si>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</si>
  <si>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</si>
  <si>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</si>
  <si>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</si>
  <si>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</si>
  <si>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</si>
  <si>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</si>
  <si>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</si>
  <si>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</si>
  <si>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</si>
  <si>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</si>
  <si>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</si>
  <si>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</si>
  <si>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</si>
  <si>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</si>
  <si>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</si>
  <si>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</si>
  <si>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</si>
  <si>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</si>
  <si>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</si>
  <si>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</si>
  <si>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</si>
  <si>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</si>
  <si>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</si>
  <si>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</si>
  <si>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</si>
  <si>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</si>
  <si>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</si>
  <si>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</si>
  <si>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</si>
  <si>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</si>
  <si>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</si>
  <si>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</si>
  <si>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</si>
  <si>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</si>
  <si>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</si>
  <si>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</si>
  <si>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</si>
  <si>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</si>
  <si>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</si>
  <si>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</si>
  <si>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</si>
  <si>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</si>
  <si>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</si>
  <si>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</si>
  <si>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</si>
  <si>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</si>
  <si>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</si>
  <si>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</si>
  <si>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</si>
  <si>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</si>
  <si>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</si>
  <si>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</si>
  <si>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</si>
  <si>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</si>
  <si>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</si>
  <si>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</si>
  <si>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</si>
  <si>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</si>
  <si>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</si>
  <si>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</si>
  <si>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</si>
  <si>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</si>
  <si>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</si>
  <si>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</si>
  <si>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</si>
  <si>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</si>
  <si>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</si>
  <si>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</si>
  <si>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</si>
  <si>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</si>
  <si>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</si>
  <si>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</si>
  <si>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</si>
  <si>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</si>
  <si>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</si>
  <si>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</si>
  <si>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</si>
  <si>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</si>
  <si>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</si>
  <si>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</si>
  <si>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</si>
  <si>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</si>
  <si>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</si>
  <si>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</si>
  <si>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</si>
  <si>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</si>
  <si>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</si>
  <si>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</si>
  <si>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</si>
  <si>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</si>
  <si>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</si>
  <si>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</si>
  <si>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</si>
  <si>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</si>
  <si>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</si>
  <si>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</si>
  <si>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</si>
  <si>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</si>
  <si>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</si>
  <si>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</si>
  <si>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</si>
  <si>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</si>
  <si>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</si>
  <si>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</si>
  <si>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</si>
  <si>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</si>
  <si>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</si>
  <si>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</si>
  <si>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</si>
  <si>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</si>
  <si>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</si>
  <si>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</si>
  <si>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</si>
  <si>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</si>
  <si>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</si>
  <si>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</si>
  <si>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</si>
  <si>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</si>
  <si>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</si>
  <si>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</si>
  <si>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</si>
  <si>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</si>
  <si>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</si>
  <si>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</si>
  <si>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</si>
  <si>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</si>
  <si>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</si>
  <si>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</si>
  <si>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</si>
  <si>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</si>
  <si>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</si>
  <si>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</si>
  <si>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</si>
  <si>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</si>
  <si>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</si>
  <si>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</si>
  <si>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</si>
  <si>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</si>
  <si>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</si>
  <si>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</si>
  <si>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</si>
  <si>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</si>
  <si>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</si>
  <si>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</si>
  <si>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</si>
  <si>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</si>
  <si>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</si>
  <si>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</si>
  <si>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</si>
  <si>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</si>
  <si>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</si>
  <si>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</si>
  <si>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</si>
  <si>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</si>
  <si>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</si>
  <si>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</si>
  <si>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</si>
  <si>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</si>
  <si>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</si>
  <si>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</si>
  <si>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</si>
  <si>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</si>
  <si>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</si>
  <si>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</si>
  <si>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</si>
  <si>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</si>
  <si>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</si>
  <si>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</si>
  <si>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</si>
  <si>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</si>
  <si>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</si>
  <si>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</si>
  <si>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</si>
  <si>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</si>
  <si>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</si>
  <si>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</si>
  <si>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</si>
  <si>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</si>
  <si>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</si>
  <si>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</si>
  <si>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</si>
  <si>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</si>
  <si>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</si>
  <si>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</si>
  <si>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</si>
  <si>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</si>
  <si>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</si>
  <si>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</si>
  <si>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</si>
  <si>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</si>
  <si>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</si>
  <si>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</si>
  <si>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</si>
  <si>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</si>
  <si>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</si>
  <si>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</si>
  <si>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</si>
  <si>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</si>
  <si>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</si>
  <si>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</si>
  <si>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</si>
  <si>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</si>
  <si>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</si>
  <si>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</si>
  <si>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</si>
  <si>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</si>
  <si>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</si>
  <si>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</si>
  <si>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</si>
  <si>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</si>
  <si>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</si>
  <si>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</si>
  <si>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</si>
  <si>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</si>
  <si>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</si>
  <si>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</si>
  <si>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</si>
  <si>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</si>
  <si>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</si>
  <si>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</si>
  <si>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</si>
  <si>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</si>
  <si>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</si>
  <si>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</si>
  <si>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</si>
  <si>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</si>
  <si>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</si>
  <si>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</si>
  <si>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</si>
  <si>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</si>
  <si>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</si>
  <si>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</si>
  <si>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</si>
  <si>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</si>
  <si>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</si>
  <si>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</si>
  <si>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</si>
  <si>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</si>
  <si>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</si>
  <si>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</si>
  <si>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</si>
  <si>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</si>
  <si>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</si>
  <si>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</si>
  <si>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</si>
  <si>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</si>
  <si>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</si>
  <si>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</si>
  <si>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</si>
  <si>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</si>
  <si>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</si>
  <si>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</si>
  <si>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</si>
  <si>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</si>
  <si>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</si>
  <si>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</si>
  <si>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</si>
  <si>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</si>
  <si>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</si>
  <si>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</si>
  <si>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</si>
  <si>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</si>
  <si>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</si>
  <si>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</si>
  <si>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</si>
  <si>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</si>
  <si>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</si>
  <si>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</si>
  <si>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</si>
  <si>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</si>
  <si>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</si>
  <si>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</si>
  <si>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</si>
  <si>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</si>
  <si>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</si>
  <si>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</si>
  <si>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</si>
  <si>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</si>
  <si>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</si>
  <si>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</si>
  <si>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</si>
  <si>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</si>
  <si>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</si>
  <si>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</si>
  <si>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</si>
  <si>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</si>
  <si>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</si>
  <si>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</si>
  <si>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</si>
  <si>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</si>
  <si>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</si>
  <si>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</si>
  <si>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</si>
  <si>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</si>
  <si>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</si>
  <si>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</si>
  <si>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</si>
  <si>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</si>
  <si>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</si>
  <si>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</si>
  <si>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</si>
  <si>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</si>
  <si>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</si>
  <si>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</si>
  <si>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</si>
  <si>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</si>
  <si>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</si>
  <si>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</si>
  <si>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</si>
  <si>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</si>
  <si>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</si>
  <si>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</si>
  <si>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</si>
  <si>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</si>
  <si>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</si>
  <si>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</si>
  <si>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</si>
  <si>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</si>
  <si>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</si>
  <si>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</si>
  <si>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</si>
  <si>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</si>
  <si>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</si>
  <si>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</si>
  <si>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</si>
  <si>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</si>
  <si>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</si>
  <si>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</si>
  <si>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</si>
  <si>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</si>
  <si>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</si>
  <si>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</si>
  <si>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</si>
  <si>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</si>
  <si>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</si>
  <si>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</si>
  <si>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</si>
  <si>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</si>
  <si>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</si>
  <si>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</si>
  <si>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</si>
  <si>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</si>
  <si>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</si>
  <si>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</si>
  <si>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</si>
  <si>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</si>
  <si>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</si>
  <si>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</si>
  <si>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</si>
  <si>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</si>
  <si>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</si>
  <si>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</si>
  <si>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</si>
  <si>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</si>
  <si>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</si>
  <si>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</si>
  <si>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</si>
  <si>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</si>
  <si>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</si>
  <si>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</si>
  <si>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</si>
  <si>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</si>
  <si>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</si>
  <si>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</si>
  <si>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</si>
  <si>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</si>
  <si>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</si>
  <si>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</si>
  <si>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</si>
  <si>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</si>
  <si>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</si>
  <si>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</si>
  <si>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</si>
  <si>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</si>
  <si>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</si>
  <si>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</si>
  <si>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</si>
  <si>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</si>
  <si>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</si>
  <si>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</si>
  <si>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</si>
  <si>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</si>
  <si>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</si>
  <si>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</si>
  <si>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</si>
  <si>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</si>
  <si>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</si>
  <si>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</si>
  <si>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</si>
  <si>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</si>
  <si>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</si>
  <si>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</si>
  <si>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</si>
  <si>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</si>
  <si>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</si>
  <si>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</si>
  <si>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</si>
  <si>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</si>
  <si>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</si>
  <si>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</si>
  <si>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</si>
  <si>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</si>
  <si>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</si>
  <si>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</si>
  <si>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</si>
  <si>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</si>
  <si>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</si>
  <si>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</si>
  <si>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</si>
  <si>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</si>
  <si>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</si>
  <si>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</si>
  <si>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</si>
  <si>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</si>
  <si>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</si>
  <si>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</si>
  <si>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</si>
  <si>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</si>
  <si>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</si>
  <si>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</si>
  <si>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</si>
  <si>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</si>
  <si>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</si>
  <si>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</si>
  <si>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</si>
  <si>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</si>
  <si>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</si>
  <si>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</si>
  <si>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</si>
  <si>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</si>
  <si>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</si>
  <si>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</si>
  <si>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</si>
  <si>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</si>
  <si>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</si>
  <si>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</si>
  <si>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</si>
  <si>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</si>
  <si>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</si>
  <si>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</si>
  <si>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</si>
  <si>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</si>
  <si>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</si>
  <si>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</si>
  <si>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</si>
  <si>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</si>
  <si>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</si>
  <si>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</si>
  <si>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</si>
  <si>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</si>
  <si>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</si>
  <si>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</si>
  <si>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</si>
  <si>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</si>
  <si>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</si>
  <si>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</si>
  <si>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</si>
  <si>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</si>
  <si>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</si>
  <si>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</si>
  <si>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</si>
  <si>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</si>
  <si>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</si>
  <si>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</si>
  <si>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</si>
  <si>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</si>
  <si>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</si>
  <si>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</si>
  <si>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</si>
  <si>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</si>
  <si>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</si>
  <si>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</si>
  <si>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</si>
  <si>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</si>
  <si>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</si>
  <si>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</si>
  <si>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</si>
  <si>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</si>
  <si>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</si>
  <si>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</si>
  <si>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</si>
  <si>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</si>
  <si>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</si>
  <si>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</si>
  <si>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</si>
  <si>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</si>
  <si>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</si>
  <si>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</si>
  <si>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</si>
  <si>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</si>
  <si>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</si>
  <si>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</si>
  <si>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</si>
  <si>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</si>
  <si>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</si>
  <si>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</si>
  <si>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</si>
  <si>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</si>
  <si>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</si>
  <si>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</si>
  <si>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</si>
  <si>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</si>
  <si>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</si>
  <si>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</si>
  <si>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</si>
  <si>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</si>
  <si>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</si>
  <si>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</si>
  <si>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</si>
  <si>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</si>
  <si>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</si>
  <si>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</si>
  <si>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</si>
  <si>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</si>
  <si>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</si>
  <si>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</si>
  <si>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</si>
  <si>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</si>
  <si>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</si>
  <si>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</si>
  <si>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</si>
  <si>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</si>
  <si>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</si>
  <si>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</si>
  <si>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</si>
  <si>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</si>
  <si>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</si>
  <si>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</si>
  <si>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</si>
  <si>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</si>
  <si>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</si>
  <si>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</si>
  <si>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</si>
  <si>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</si>
  <si>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</si>
  <si>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</si>
  <si>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</si>
  <si>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</si>
  <si>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</si>
  <si>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</si>
  <si>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</si>
  <si>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</si>
  <si>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</si>
  <si>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</si>
  <si>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</si>
  <si>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</si>
  <si>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</si>
  <si>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</si>
  <si>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</si>
  <si>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</si>
  <si>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</si>
  <si>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</si>
  <si>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</si>
  <si>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</si>
  <si>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</si>
  <si>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</si>
  <si>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</si>
  <si>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</si>
  <si>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</si>
  <si>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</si>
  <si>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</si>
  <si>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</si>
  <si>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</si>
  <si>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</si>
  <si>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</si>
  <si>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</si>
  <si>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</si>
  <si>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</si>
  <si>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</si>
  <si>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</si>
  <si>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</si>
  <si>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</si>
  <si>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</si>
  <si>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</si>
  <si>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</si>
  <si>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</si>
  <si>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</si>
  <si>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</si>
  <si>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</si>
  <si>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</si>
  <si>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</si>
  <si>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</si>
  <si>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</si>
  <si>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</si>
  <si>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</si>
  <si>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</si>
  <si>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</si>
  <si>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</si>
  <si>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</si>
  <si>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</si>
  <si>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</si>
  <si>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</si>
  <si>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</si>
  <si>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</si>
  <si>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</si>
  <si>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</si>
  <si>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</si>
  <si>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</si>
  <si>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</si>
  <si>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</si>
  <si>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</si>
  <si>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</si>
  <si>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</si>
  <si>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</si>
  <si>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</si>
  <si>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</si>
  <si>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</si>
  <si>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</si>
  <si>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</si>
  <si>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</si>
  <si>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</si>
  <si>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</si>
  <si>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</si>
  <si>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</si>
  <si>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</si>
  <si>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</si>
  <si>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</si>
  <si>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</si>
  <si>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</si>
  <si>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</si>
  <si>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</si>
  <si>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</si>
  <si>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</si>
  <si>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</si>
  <si>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</si>
  <si>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</si>
  <si>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</si>
  <si>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</si>
  <si>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</si>
  <si>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</si>
  <si>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</si>
  <si>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</si>
  <si>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</si>
  <si>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</si>
  <si>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</si>
  <si>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</si>
  <si>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</si>
  <si>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</si>
  <si>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</si>
  <si>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</si>
  <si>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</si>
  <si>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</si>
  <si>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</si>
  <si>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</si>
  <si>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</si>
  <si>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</si>
  <si>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</si>
  <si>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</si>
  <si>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</si>
  <si>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</si>
  <si>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</si>
  <si>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</si>
  <si>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</si>
  <si>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</si>
  <si>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</si>
  <si>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</si>
  <si>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</si>
  <si>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</si>
  <si>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</si>
  <si>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</si>
  <si>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</si>
  <si>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</si>
  <si>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</si>
  <si>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</si>
  <si>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</si>
  <si>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</si>
  <si>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</si>
  <si>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</si>
  <si>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</si>
  <si>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</si>
  <si>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</si>
  <si>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</si>
  <si>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</si>
  <si>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</si>
  <si>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</si>
  <si>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</si>
  <si>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</si>
  <si>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</si>
  <si>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</si>
  <si>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</si>
  <si>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</si>
  <si>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</si>
  <si>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</si>
  <si>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</si>
  <si>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</si>
  <si>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</si>
  <si>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</si>
  <si>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</si>
  <si>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</si>
  <si>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</si>
  <si>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</si>
  <si>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</si>
  <si>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</si>
  <si>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</si>
  <si>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</si>
  <si>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</si>
  <si>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</si>
  <si>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</si>
  <si>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</si>
  <si>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</si>
  <si>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</si>
  <si>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</si>
  <si>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</si>
  <si>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</si>
  <si>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</si>
  <si>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</si>
  <si>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</si>
  <si>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</si>
  <si>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</si>
  <si>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</si>
  <si>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</si>
  <si>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</si>
  <si>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</si>
  <si>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</si>
  <si>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</si>
  <si>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</si>
  <si>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</si>
  <si>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</si>
  <si>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</si>
  <si>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</si>
  <si>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</si>
  <si>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</si>
  <si>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</si>
  <si>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</si>
  <si>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</si>
  <si>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</si>
  <si>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</si>
  <si>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</si>
  <si>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</si>
  <si>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</si>
  <si>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</si>
  <si>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</si>
  <si>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</si>
  <si>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</si>
  <si>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</si>
  <si>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</si>
  <si>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</si>
  <si>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</si>
  <si>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</si>
  <si>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</si>
  <si>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</si>
  <si>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</si>
  <si>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</si>
  <si>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</si>
  <si>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</si>
  <si>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</si>
  <si>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</si>
  <si>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</si>
  <si>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</si>
  <si>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</si>
  <si>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</si>
  <si>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</si>
  <si>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</si>
  <si>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</si>
  <si>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</si>
  <si>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</si>
  <si>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</si>
  <si>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</si>
  <si>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</si>
  <si>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</si>
  <si>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</si>
  <si>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</si>
  <si>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</si>
  <si>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</si>
  <si>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</si>
  <si>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</si>
  <si>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</si>
  <si>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</si>
  <si>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</si>
  <si>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</si>
  <si>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</si>
  <si>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</si>
  <si>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</si>
  <si>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</si>
  <si>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</si>
  <si>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</si>
  <si>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</si>
  <si>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</si>
  <si>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</si>
  <si>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</si>
  <si>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</si>
  <si>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</si>
  <si>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</si>
  <si>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</si>
  <si>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</si>
  <si>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</si>
  <si>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</si>
  <si>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</si>
  <si>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</si>
  <si>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</si>
  <si>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</si>
  <si>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</si>
  <si>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</si>
  <si>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</si>
  <si>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</si>
  <si>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</si>
  <si>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</si>
  <si>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</si>
  <si>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</si>
  <si>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</si>
  <si>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</si>
  <si>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</si>
  <si>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</si>
  <si>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</si>
  <si>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</si>
  <si>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</si>
  <si>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</si>
  <si>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</si>
  <si>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</si>
  <si>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</si>
  <si>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</si>
  <si>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</si>
  <si>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</si>
  <si>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</si>
  <si>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</si>
  <si>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</si>
  <si>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</si>
  <si>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</si>
  <si>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</si>
  <si>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</si>
  <si>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</si>
  <si>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</si>
  <si>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</si>
  <si>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</si>
  <si>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</si>
  <si>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</si>
  <si>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</si>
  <si>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</si>
  <si>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</si>
  <si>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</si>
  <si>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</si>
  <si>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</si>
  <si>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</si>
  <si>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</si>
  <si>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</si>
  <si>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</si>
  <si>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</si>
  <si>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</si>
  <si>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</si>
  <si>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</si>
  <si>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</si>
  <si>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</si>
  <si>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</si>
  <si>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</si>
  <si>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</si>
  <si>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</si>
  <si>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</si>
  <si>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</si>
  <si>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</si>
  <si>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</si>
  <si>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</si>
  <si>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</si>
  <si>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</si>
  <si>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</si>
  <si>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</si>
  <si>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</si>
  <si>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</si>
  <si>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</si>
  <si>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</si>
  <si>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</si>
  <si>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</si>
  <si>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</si>
  <si>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</si>
  <si>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</si>
  <si>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</si>
  <si>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</si>
  <si>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</si>
  <si>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</si>
  <si>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</si>
  <si>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</si>
  <si>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</si>
  <si>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</si>
  <si>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</si>
  <si>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</si>
  <si>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</si>
  <si>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</si>
  <si>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</si>
  <si>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</si>
  <si>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</si>
  <si>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</si>
  <si>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</si>
  <si>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</si>
  <si>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</si>
  <si>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</si>
  <si>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</si>
  <si>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</si>
  <si>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</si>
  <si>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</si>
  <si>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</si>
  <si>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</si>
  <si>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</si>
  <si>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</si>
  <si>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</si>
  <si>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</si>
  <si>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</si>
  <si>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</si>
  <si>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</si>
  <si>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</si>
  <si>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</si>
  <si>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</si>
  <si>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</si>
  <si>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</si>
  <si>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</si>
  <si>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</si>
  <si>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</si>
  <si>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</si>
  <si>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</si>
  <si>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</si>
  <si>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</si>
  <si>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</si>
  <si>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</si>
  <si>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</si>
  <si>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</si>
  <si>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</si>
  <si>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</si>
  <si>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</si>
  <si>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</si>
  <si>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</si>
  <si>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</si>
  <si>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</si>
  <si>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</si>
  <si>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</si>
  <si>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</si>
  <si>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</si>
  <si>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</si>
  <si>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</si>
  <si>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</si>
  <si>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</si>
  <si>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</si>
  <si>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</si>
  <si>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</si>
  <si>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</si>
  <si>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</si>
  <si>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</si>
  <si>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</si>
  <si>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</si>
  <si>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</si>
  <si>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</si>
  <si>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</si>
  <si>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</si>
  <si>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</si>
  <si>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</si>
  <si>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</si>
  <si>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</si>
  <si>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</si>
  <si>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</si>
  <si>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</si>
  <si>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</si>
  <si>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</si>
  <si>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</si>
  <si>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</si>
  <si>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</si>
  <si>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</si>
  <si>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</si>
  <si>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</si>
  <si>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</si>
  <si>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</si>
  <si>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</si>
  <si>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</si>
  <si>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</si>
  <si>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</si>
  <si>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</si>
  <si>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</si>
  <si>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</si>
  <si>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</si>
  <si>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</si>
  <si>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</si>
  <si>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</si>
  <si>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</si>
  <si>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</si>
  <si>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</si>
  <si>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</si>
  <si>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</si>
  <si>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</si>
  <si>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</si>
  <si>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</si>
  <si>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</si>
  <si>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</si>
  <si>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</si>
  <si>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</si>
  <si>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</si>
  <si>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</si>
  <si>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</si>
  <si>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</si>
  <si>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</si>
  <si>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</si>
  <si>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</si>
  <si>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</si>
  <si>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</si>
  <si>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</si>
  <si>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</si>
  <si>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</si>
  <si>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</si>
  <si>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</si>
  <si>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</si>
  <si>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</si>
  <si>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</si>
  <si>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</si>
  <si>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</si>
  <si>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</si>
  <si>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</si>
  <si>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</si>
  <si>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</si>
  <si>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</si>
  <si>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</si>
  <si>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</si>
  <si>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</si>
  <si>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</si>
  <si>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</si>
  <si>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</si>
  <si>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</si>
  <si>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</si>
  <si>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</si>
  <si>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</si>
  <si>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</si>
  <si>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</si>
  <si>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</si>
  <si>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</si>
  <si>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</si>
  <si>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</si>
  <si>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</si>
  <si>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</si>
  <si>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</si>
  <si>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</si>
  <si>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</si>
  <si>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</si>
  <si>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</si>
  <si>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</si>
  <si>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</si>
  <si>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</si>
  <si>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</si>
  <si>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</si>
  <si>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</si>
  <si>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</si>
  <si>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</si>
  <si>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</si>
  <si>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</si>
  <si>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</si>
  <si>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</si>
  <si>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</si>
  <si>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</si>
  <si>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</si>
  <si>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</si>
  <si>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</si>
  <si>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</si>
  <si>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</si>
  <si>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</si>
  <si>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</si>
  <si>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</si>
  <si>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</si>
  <si>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</si>
  <si>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</si>
  <si>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</si>
  <si>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</si>
  <si>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</si>
  <si>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</si>
  <si>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</si>
  <si>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</si>
  <si>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</si>
  <si>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</si>
  <si>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</si>
  <si>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</si>
  <si>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</si>
  <si>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</si>
  <si>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</si>
  <si>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</si>
  <si>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</si>
  <si>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</si>
  <si>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</si>
  <si>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</si>
  <si>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</si>
  <si>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</si>
  <si>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</si>
  <si>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</si>
  <si>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</si>
  <si>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</si>
  <si>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</si>
  <si>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</si>
  <si>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</si>
  <si>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</si>
  <si>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</si>
  <si>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</si>
  <si>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</si>
  <si>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</si>
  <si>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</si>
  <si>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</si>
  <si>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</si>
  <si>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</si>
  <si>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</si>
  <si>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</si>
  <si>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</si>
  <si>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</si>
  <si>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</si>
  <si>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</si>
  <si>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</si>
  <si>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</si>
  <si>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</si>
  <si>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</si>
  <si>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</si>
  <si>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</si>
  <si>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</si>
  <si>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</si>
  <si>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</si>
  <si>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</si>
  <si>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</si>
  <si>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</si>
  <si>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</si>
  <si>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</si>
  <si>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</si>
  <si>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</si>
  <si>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</si>
  <si>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</si>
  <si>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</si>
  <si>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</si>
  <si>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</si>
  <si>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</si>
  <si>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</si>
  <si>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</si>
  <si>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</si>
  <si>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</si>
  <si>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</si>
  <si>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</si>
  <si>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</si>
  <si>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</si>
  <si>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</si>
  <si>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</si>
  <si>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</si>
  <si>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</si>
  <si>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</si>
  <si>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</si>
  <si>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</si>
  <si>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</si>
  <si>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</si>
  <si>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</si>
  <si>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</si>
  <si>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</si>
  <si>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</si>
  <si>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</si>
  <si>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</si>
  <si>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</si>
  <si>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</si>
  <si>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</si>
  <si>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</si>
  <si>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</si>
  <si>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</si>
  <si>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</si>
  <si>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</si>
  <si>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</si>
  <si>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</si>
  <si>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</si>
  <si>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</si>
  <si>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</si>
  <si>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</si>
  <si>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</si>
  <si>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</si>
  <si>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</si>
  <si>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</si>
  <si>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</si>
  <si>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</si>
  <si>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</si>
  <si>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</si>
  <si>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</si>
  <si>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</si>
  <si>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</si>
  <si>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</si>
  <si>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</si>
  <si>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</si>
  <si>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</si>
  <si>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</si>
  <si>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</si>
  <si>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</si>
  <si>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</si>
  <si>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</si>
  <si>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</si>
  <si>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</si>
  <si>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</si>
  <si>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</si>
  <si>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</si>
  <si>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</si>
  <si>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</si>
  <si>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</si>
  <si>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</si>
  <si>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</si>
  <si>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</si>
  <si>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</si>
  <si>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</si>
  <si>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</si>
  <si>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</si>
  <si>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</si>
  <si>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</si>
  <si>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</si>
  <si>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</si>
  <si>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</si>
  <si>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</si>
  <si>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</si>
  <si>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</si>
  <si>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</si>
  <si>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</si>
  <si>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</si>
  <si>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</si>
  <si>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</si>
  <si>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</si>
  <si>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</si>
  <si>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</si>
  <si>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</si>
  <si>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</si>
  <si>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</si>
  <si>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</si>
  <si>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</si>
  <si>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</si>
  <si>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</si>
  <si>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</si>
  <si>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</si>
  <si>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</si>
  <si>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</si>
  <si>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</si>
  <si>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</si>
  <si>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</si>
  <si>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</si>
  <si>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</si>
  <si>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</si>
  <si>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</si>
  <si>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</si>
  <si>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</si>
  <si>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</si>
  <si>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</si>
  <si>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</si>
  <si>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</si>
  <si>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</si>
  <si>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</si>
  <si>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</si>
  <si>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</si>
  <si>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</si>
  <si>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</si>
  <si>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</si>
  <si>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</si>
  <si>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</si>
  <si>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</si>
  <si>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</si>
  <si>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</si>
  <si>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</si>
  <si>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</si>
  <si>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</si>
  <si>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</si>
  <si>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</si>
  <si>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</si>
  <si>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</si>
  <si>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</si>
  <si>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</si>
  <si>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</si>
  <si>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</si>
  <si>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</si>
  <si>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</si>
  <si>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</si>
  <si>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</si>
  <si>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</si>
  <si>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</si>
  <si>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</si>
  <si>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</si>
  <si>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</si>
  <si>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</si>
  <si>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</si>
  <si>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</si>
  <si>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</si>
  <si>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</si>
  <si>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</si>
  <si>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</si>
  <si>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</si>
  <si>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</si>
  <si>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</si>
  <si>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</si>
  <si>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</si>
  <si>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</si>
  <si>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</si>
  <si>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</si>
  <si>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</si>
  <si>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</si>
  <si>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</si>
  <si>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</si>
  <si>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</si>
  <si>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</si>
  <si>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</si>
  <si>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</si>
  <si>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</si>
  <si>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</si>
  <si>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</si>
  <si>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</si>
  <si>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</si>
  <si>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</si>
  <si>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</si>
  <si>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</si>
  <si>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</si>
  <si>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</si>
  <si>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</si>
  <si>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</si>
  <si>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</si>
  <si>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</si>
  <si>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</si>
  <si>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</si>
  <si>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</si>
  <si>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</si>
  <si>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</si>
  <si>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</si>
  <si>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</si>
  <si>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</si>
  <si>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</si>
  <si>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</si>
  <si>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</si>
  <si>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</si>
  <si>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</si>
  <si>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</si>
  <si>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</si>
  <si>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</si>
  <si>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</si>
  <si>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</si>
  <si>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</si>
  <si>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</si>
  <si>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</si>
  <si>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</si>
  <si>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</si>
  <si>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</si>
  <si>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</si>
  <si>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</si>
  <si>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</si>
  <si>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</si>
  <si>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</si>
  <si>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</si>
  <si>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</si>
  <si>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</si>
  <si>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</si>
  <si>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</si>
  <si>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</si>
  <si>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</si>
  <si>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</si>
  <si>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</si>
  <si>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</si>
  <si>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</si>
  <si>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</si>
  <si>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</si>
  <si>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</si>
  <si>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</si>
  <si>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</si>
  <si>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</si>
  <si>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</si>
  <si>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</si>
  <si>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</si>
  <si>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</si>
  <si>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</si>
  <si>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</si>
  <si>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</si>
  <si>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</si>
  <si>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</si>
  <si>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</si>
  <si>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</si>
  <si>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</si>
  <si>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</si>
  <si>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</si>
  <si>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</si>
  <si>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</si>
  <si>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</si>
  <si>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</si>
  <si>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</si>
  <si>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</si>
  <si>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</si>
  <si>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</si>
  <si>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</si>
  <si>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</si>
  <si>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</si>
  <si>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</si>
  <si>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</si>
  <si>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</si>
  <si>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</si>
  <si>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</si>
  <si>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</si>
  <si>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</si>
  <si>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</si>
  <si>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</si>
  <si>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</si>
  <si>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</si>
  <si>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</si>
  <si>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</si>
  <si>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</si>
  <si>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</si>
  <si>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</si>
  <si>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</si>
  <si>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</si>
  <si>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</si>
  <si>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</si>
  <si>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</si>
  <si>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</si>
  <si>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</si>
  <si>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</si>
  <si>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</si>
  <si>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</si>
  <si>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</si>
  <si>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</si>
  <si>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</si>
  <si>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</si>
  <si>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</si>
  <si>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</si>
  <si>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</si>
  <si>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</si>
  <si>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</si>
  <si>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</si>
  <si>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</si>
  <si>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</si>
  <si>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</si>
  <si>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</si>
  <si>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</si>
  <si>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</si>
  <si>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</si>
  <si>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</si>
  <si>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</si>
  <si>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</si>
  <si>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</si>
  <si>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</si>
  <si>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</si>
  <si>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</si>
  <si>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</si>
  <si>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</si>
  <si>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</si>
  <si>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</si>
  <si>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</si>
  <si>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</si>
  <si>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</si>
  <si>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</si>
  <si>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</si>
  <si>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</si>
  <si>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</si>
  <si>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</si>
  <si>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</si>
  <si>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</si>
  <si>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</si>
  <si>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</si>
  <si>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</si>
  <si>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</si>
  <si>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</si>
  <si>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</si>
  <si>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</si>
  <si>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</si>
  <si>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</si>
  <si>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</si>
  <si>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</si>
  <si>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</si>
  <si>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</si>
  <si>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</si>
  <si>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</si>
  <si>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</si>
  <si>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</si>
  <si>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</si>
  <si>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</si>
  <si>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</si>
  <si>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</si>
  <si>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</si>
  <si>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</si>
  <si>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</si>
  <si>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</si>
  <si>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</si>
  <si>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</si>
  <si>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</si>
  <si>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</si>
  <si>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</si>
  <si>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</si>
  <si>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</si>
  <si>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</si>
  <si>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</si>
  <si>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</si>
  <si>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</si>
  <si>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</si>
  <si>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</si>
  <si>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</si>
  <si>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</si>
  <si>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</si>
  <si>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</si>
  <si>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</si>
  <si>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</si>
  <si>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</si>
  <si>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</si>
  <si>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</si>
  <si>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</si>
  <si>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</si>
  <si>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</si>
  <si>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</si>
  <si>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</si>
  <si>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</si>
  <si>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</si>
  <si>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</si>
  <si>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</si>
  <si>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</si>
  <si>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</si>
  <si>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</si>
  <si>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</si>
  <si>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</si>
  <si>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</si>
  <si>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</si>
  <si>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</si>
  <si>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</si>
  <si>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</si>
  <si>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</si>
  <si>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</si>
  <si>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</si>
  <si>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</si>
  <si>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</si>
  <si>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</si>
  <si>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</si>
  <si>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</si>
  <si>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</si>
  <si>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</si>
  <si>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</si>
  <si>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</si>
  <si>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</si>
  <si>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</si>
  <si>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</si>
  <si>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</si>
  <si>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</si>
  <si>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</si>
  <si>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</si>
  <si>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</si>
  <si>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</si>
  <si>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</si>
  <si>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</si>
  <si>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</si>
  <si>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</si>
  <si>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</si>
  <si>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</si>
  <si>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</si>
  <si>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</si>
  <si>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</si>
  <si>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</si>
  <si>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</si>
  <si>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</si>
  <si>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</si>
  <si>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</si>
  <si>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</si>
  <si>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</si>
  <si>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</si>
  <si>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</si>
  <si>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</si>
  <si>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</si>
  <si>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</si>
  <si>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</si>
  <si>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</si>
  <si>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</si>
  <si>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</si>
  <si>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</si>
  <si>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</si>
  <si>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</si>
  <si>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</si>
  <si>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</si>
  <si>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</si>
  <si>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</si>
  <si>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</si>
  <si>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</si>
  <si>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</si>
  <si>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</si>
  <si>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</si>
  <si>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</si>
  <si>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</si>
  <si>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</si>
  <si>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</si>
  <si>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</si>
  <si>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</si>
  <si>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</si>
  <si>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</si>
  <si>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</si>
  <si>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</si>
  <si>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</si>
  <si>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</si>
  <si>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</si>
  <si>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</si>
  <si>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</si>
  <si>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</si>
  <si>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</si>
  <si>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</si>
  <si>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</si>
  <si>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</si>
  <si>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</si>
  <si>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</si>
  <si>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</si>
  <si>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</si>
  <si>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</si>
  <si>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</si>
  <si>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</si>
  <si>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</si>
  <si>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</si>
  <si>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</si>
  <si>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</si>
  <si>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</si>
  <si>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</si>
  <si>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</si>
  <si>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</si>
  <si>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</si>
  <si>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</si>
  <si>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</si>
  <si>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</si>
  <si>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</si>
  <si>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</si>
  <si>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</si>
  <si>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</si>
  <si>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</si>
  <si>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</si>
  <si>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</si>
  <si>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</si>
  <si>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</si>
  <si>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</si>
  <si>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</si>
  <si>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</si>
  <si>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</si>
  <si>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</si>
  <si>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</si>
  <si>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</si>
  <si>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</si>
  <si>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</si>
  <si>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</si>
  <si>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</si>
  <si>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</si>
  <si>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</si>
  <si>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</si>
  <si>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</si>
  <si>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</si>
  <si>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</si>
  <si>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</si>
  <si>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</si>
  <si>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</si>
  <si>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</si>
  <si>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</si>
  <si>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</si>
  <si>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</si>
  <si>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</si>
  <si>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</si>
  <si>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</si>
  <si>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</si>
  <si>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</si>
  <si>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</si>
  <si>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</si>
  <si>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</si>
  <si>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</si>
  <si>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</si>
  <si>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</si>
  <si>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</si>
  <si>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</si>
  <si>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</si>
  <si>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</si>
  <si>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</si>
  <si>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</si>
  <si>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</si>
  <si>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</si>
  <si>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</si>
  <si>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</si>
  <si>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</si>
  <si>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</si>
  <si>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</si>
  <si>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</si>
  <si>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</si>
  <si>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</si>
  <si>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</si>
  <si>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</si>
  <si>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</si>
  <si>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</si>
  <si>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</si>
  <si>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</si>
  <si>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</si>
  <si>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</si>
  <si>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</si>
  <si>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</si>
  <si>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</si>
  <si>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</si>
  <si>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</si>
  <si>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</si>
  <si>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</si>
  <si>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</si>
  <si>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</si>
  <si>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</si>
  <si>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</si>
  <si>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</si>
  <si>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</si>
  <si>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</si>
  <si>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</si>
  <si>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</si>
  <si>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</si>
  <si>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</si>
  <si>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</si>
  <si>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</si>
  <si>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</si>
  <si>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</si>
  <si>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</si>
  <si>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</si>
  <si>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</si>
  <si>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</si>
  <si>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</si>
  <si>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</si>
  <si>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</si>
  <si>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</si>
  <si>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</si>
  <si>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</si>
  <si>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</si>
  <si>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</si>
  <si>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</si>
  <si>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</si>
  <si>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</si>
  <si>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</si>
  <si>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</si>
  <si>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</si>
  <si>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</si>
  <si>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</si>
  <si>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</si>
  <si>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</si>
  <si>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</si>
  <si>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</si>
  <si>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</si>
  <si>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</si>
  <si>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</si>
  <si>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</si>
  <si>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</si>
  <si>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</si>
  <si>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</si>
  <si>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</si>
  <si>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</si>
  <si>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</si>
  <si>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</si>
  <si>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</si>
  <si>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</si>
  <si>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</si>
  <si>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</si>
  <si>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</si>
  <si>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</si>
  <si>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</si>
  <si>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</si>
  <si>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</si>
  <si>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</si>
  <si>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</si>
  <si>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</si>
  <si>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</si>
  <si>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</si>
  <si>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</si>
  <si>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</si>
  <si>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</si>
  <si>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</si>
  <si>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</si>
  <si>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</si>
  <si>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</si>
  <si>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</si>
  <si>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</si>
  <si>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</si>
  <si>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</si>
  <si>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</si>
  <si>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</si>
  <si>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</si>
  <si>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</si>
  <si>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</si>
  <si>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</si>
  <si>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</si>
  <si>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</si>
  <si>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</si>
  <si>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</si>
  <si>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</si>
  <si>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</si>
  <si>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</si>
  <si>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</si>
  <si>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</si>
  <si>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</si>
  <si>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</si>
  <si>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</si>
  <si>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</si>
  <si>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</si>
  <si>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</si>
  <si>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</si>
  <si>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</si>
  <si>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</si>
  <si>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</si>
  <si>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</si>
  <si>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</si>
  <si>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</si>
  <si>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</si>
  <si>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</si>
  <si>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</si>
  <si>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</si>
  <si>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</si>
  <si>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</si>
  <si>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</si>
  <si>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</si>
  <si>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</si>
  <si>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</si>
  <si>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</si>
  <si>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</si>
  <si>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</si>
  <si>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</si>
  <si>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</si>
  <si>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</si>
  <si>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</si>
  <si>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</si>
  <si>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</si>
  <si>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</si>
  <si>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</si>
  <si>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</si>
  <si>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</si>
  <si>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</si>
  <si>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</si>
  <si>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</si>
  <si>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</si>
  <si>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</si>
  <si>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</si>
  <si>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</si>
  <si>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</si>
  <si>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</si>
  <si>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</si>
  <si>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</si>
  <si>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</si>
  <si>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</si>
  <si>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</si>
  <si>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</si>
  <si>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</si>
  <si>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</si>
  <si>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</si>
  <si>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</si>
  <si>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</si>
  <si>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</si>
  <si>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</si>
  <si>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</si>
  <si>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</si>
  <si>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</si>
  <si>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</si>
  <si>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</si>
  <si>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</si>
  <si>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</si>
  <si>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</si>
  <si>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</si>
  <si>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</si>
  <si>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</si>
  <si>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</si>
  <si>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</si>
  <si>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</si>
  <si>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</si>
  <si>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</si>
  <si>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</si>
  <si>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</si>
  <si>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</si>
  <si>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</si>
  <si>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</si>
  <si>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</si>
  <si>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</si>
  <si>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</si>
  <si>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</si>
  <si>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</si>
  <si>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</si>
  <si>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</si>
  <si>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</si>
  <si>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</si>
  <si>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</si>
  <si>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</si>
  <si>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</si>
  <si>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</si>
  <si>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</si>
  <si>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</si>
  <si>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</si>
  <si>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</si>
  <si>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</si>
  <si>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</si>
  <si>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</si>
  <si>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</si>
  <si>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</si>
  <si>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</si>
  <si>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</si>
  <si>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</si>
  <si>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</si>
  <si>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</si>
  <si>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</si>
  <si>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</si>
  <si>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</si>
  <si>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</si>
  <si>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</si>
  <si>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</si>
  <si>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</si>
  <si>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</si>
  <si>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</si>
  <si>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</si>
  <si>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</si>
  <si>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</si>
  <si>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</si>
  <si>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</si>
  <si>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</si>
  <si>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</si>
  <si>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</si>
  <si>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</si>
  <si>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</si>
  <si>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</si>
  <si>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</si>
  <si>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</si>
  <si>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</si>
  <si>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</si>
  <si>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</si>
  <si>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</si>
  <si>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</si>
  <si>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</si>
  <si>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</si>
  <si>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</si>
  <si>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</si>
  <si>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</si>
  <si>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</si>
  <si>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</si>
  <si>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</si>
  <si>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</si>
  <si>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</si>
  <si>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</si>
  <si>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</si>
  <si>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</si>
  <si>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</si>
  <si>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</si>
  <si>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</si>
  <si>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</si>
  <si>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</si>
  <si>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</si>
  <si>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</si>
  <si>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</si>
  <si>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</si>
  <si>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</si>
  <si>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</si>
  <si>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</si>
  <si>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</si>
  <si>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</si>
  <si>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</si>
  <si>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</si>
  <si>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</si>
  <si>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</si>
  <si>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</si>
  <si>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</si>
  <si>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</si>
  <si>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</si>
  <si>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</si>
  <si>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</si>
  <si>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</si>
  <si>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</si>
  <si>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</si>
  <si>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</si>
  <si>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</si>
  <si>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</si>
  <si>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</si>
  <si>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</si>
  <si>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</si>
  <si>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</si>
  <si>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</si>
  <si>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</si>
  <si>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</si>
  <si>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</si>
  <si>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</si>
  <si>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</si>
  <si>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</si>
  <si>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</si>
  <si>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</si>
  <si>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</si>
  <si>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</si>
  <si>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</si>
  <si>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</si>
  <si>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</si>
  <si>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</si>
  <si>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</si>
  <si>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</si>
  <si>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</si>
  <si>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</si>
  <si>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</si>
  <si>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</si>
  <si>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</si>
  <si>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</si>
  <si>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</si>
  <si>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</si>
  <si>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</si>
  <si>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</si>
  <si>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</si>
  <si>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</si>
  <si>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</si>
  <si>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</si>
  <si>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</si>
  <si>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</si>
  <si>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</si>
  <si>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</si>
  <si>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</si>
  <si>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</si>
  <si>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</si>
  <si>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</si>
  <si>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</si>
  <si>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</si>
  <si>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</si>
  <si>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</si>
  <si>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</si>
  <si>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</si>
  <si>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</si>
  <si>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</si>
  <si>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</si>
  <si>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</si>
  <si>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</si>
  <si>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</si>
  <si>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</si>
  <si>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</si>
  <si>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</si>
  <si>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</si>
  <si>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</si>
  <si>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</si>
  <si>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</si>
  <si>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</si>
  <si>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</si>
  <si>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</si>
  <si>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</si>
  <si>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</si>
  <si>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</si>
  <si>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</si>
  <si>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</si>
  <si>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</si>
  <si>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</si>
  <si>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</si>
  <si>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</si>
  <si>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</si>
  <si>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</si>
  <si>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</si>
  <si>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</si>
  <si>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</si>
  <si>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</si>
  <si>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</si>
  <si>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</si>
  <si>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</si>
  <si>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</si>
  <si>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</si>
  <si>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</si>
  <si>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</si>
  <si>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</si>
  <si>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</si>
  <si>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</si>
  <si>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</si>
  <si>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</si>
  <si>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</si>
  <si>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</si>
  <si>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</si>
  <si>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</si>
  <si>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</si>
  <si>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</si>
  <si>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</si>
  <si>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</si>
  <si>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</si>
  <si>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</si>
  <si>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</si>
  <si>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</si>
  <si>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</si>
  <si>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</si>
  <si>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</si>
  <si>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</si>
  <si>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</si>
  <si>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</si>
  <si>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</si>
  <si>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</si>
  <si>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</si>
  <si>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</si>
  <si>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</si>
  <si>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</si>
  <si>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</si>
  <si>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</si>
  <si>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</si>
  <si>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</si>
  <si>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</si>
  <si>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</si>
  <si>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</si>
  <si>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</si>
  <si>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</si>
  <si>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</si>
  <si>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</si>
  <si>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</si>
  <si>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</si>
  <si>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</si>
  <si>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</si>
  <si>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</si>
  <si>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</si>
  <si>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</si>
  <si>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</si>
  <si>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</si>
  <si>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</si>
  <si>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</si>
  <si>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</si>
  <si>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</si>
  <si>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</si>
  <si>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</si>
  <si>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</si>
  <si>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</si>
  <si>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</si>
  <si>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</si>
  <si>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</si>
  <si>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</si>
  <si>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</si>
  <si>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</si>
  <si>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</si>
  <si>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</si>
  <si>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</si>
  <si>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</si>
  <si>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</si>
  <si>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</si>
  <si>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</si>
  <si>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</si>
  <si>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</si>
  <si>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</si>
  <si>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</si>
  <si>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</si>
  <si>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</si>
  <si>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</si>
  <si>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</si>
  <si>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</si>
  <si>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</si>
  <si>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</si>
  <si>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</si>
  <si>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</si>
  <si>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</si>
  <si>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</si>
  <si>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</si>
  <si>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</si>
  <si>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</si>
  <si>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</si>
  <si>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</si>
  <si>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</si>
  <si>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</si>
  <si>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</si>
  <si>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</si>
  <si>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</si>
  <si>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</si>
  <si>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</si>
  <si>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</si>
  <si>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</si>
  <si>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</si>
  <si>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</si>
  <si>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</si>
  <si>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</si>
  <si>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</si>
  <si>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</si>
  <si>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</si>
  <si>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</si>
  <si>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</si>
  <si>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</si>
  <si>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</si>
  <si>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</si>
  <si>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</si>
  <si>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</si>
  <si>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</si>
  <si>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</si>
  <si>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</si>
  <si>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</si>
  <si>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</si>
  <si>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</si>
  <si>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</si>
  <si>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</si>
  <si>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</si>
  <si>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</si>
  <si>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</si>
  <si>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</si>
  <si>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</si>
  <si>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</si>
  <si>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</si>
  <si>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</si>
  <si>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</si>
  <si>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</si>
  <si>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</si>
  <si>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</si>
  <si>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</si>
  <si>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</si>
  <si>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</si>
  <si>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</si>
  <si>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</si>
  <si>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</si>
  <si>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</si>
  <si>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</si>
  <si>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</si>
  <si>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</si>
  <si>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</si>
  <si>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</si>
  <si>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</si>
  <si>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</si>
  <si>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</si>
  <si>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</si>
  <si>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</si>
  <si>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</si>
  <si>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</si>
  <si>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</si>
  <si>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</si>
  <si>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</si>
  <si>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</si>
  <si>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</si>
  <si>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</si>
  <si>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</si>
  <si>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</si>
  <si>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</si>
  <si>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</si>
  <si>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</si>
  <si>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</si>
  <si>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</si>
  <si>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</si>
  <si>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</si>
  <si>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</si>
  <si>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</si>
  <si>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</si>
  <si>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</si>
  <si>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</si>
  <si>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</si>
  <si>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</si>
  <si>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</si>
  <si>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</si>
  <si>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</si>
  <si>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</si>
  <si>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</si>
  <si>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</si>
  <si>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</si>
  <si>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</si>
  <si>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</si>
  <si>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</si>
  <si>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</si>
  <si>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</si>
  <si>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</si>
  <si>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</si>
  <si>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</si>
  <si>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</si>
  <si>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</si>
  <si>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</si>
  <si>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</si>
  <si>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</si>
  <si>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</si>
  <si>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</si>
  <si>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</si>
  <si>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</si>
  <si>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</si>
  <si>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</si>
  <si>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</si>
  <si>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</si>
  <si>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</si>
  <si>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</si>
  <si>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</si>
  <si>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</si>
  <si>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</si>
  <si>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</si>
  <si>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</si>
  <si>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</si>
  <si>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</si>
  <si>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</si>
  <si>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</si>
  <si>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</si>
  <si>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</si>
  <si>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</si>
  <si>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</si>
  <si>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</si>
  <si>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</si>
  <si>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</si>
  <si>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</si>
  <si>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</si>
  <si>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</si>
  <si>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</si>
  <si>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</si>
  <si>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</si>
  <si>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</si>
  <si>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</si>
  <si>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</si>
  <si>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</si>
  <si>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</si>
  <si>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</si>
  <si>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</si>
  <si>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</si>
  <si>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</si>
  <si>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</si>
  <si>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</si>
  <si>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</si>
  <si>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</si>
  <si>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</si>
  <si>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</si>
  <si>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</si>
  <si>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</si>
  <si>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</si>
  <si>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</si>
  <si>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</si>
  <si>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</si>
  <si>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</si>
  <si>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</si>
  <si>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</si>
  <si>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</si>
  <si>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</si>
  <si>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</si>
  <si>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</si>
  <si>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</si>
  <si>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</si>
  <si>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</si>
  <si>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</si>
  <si>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</si>
  <si>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</si>
  <si>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</si>
  <si>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</si>
  <si>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</si>
  <si>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</si>
  <si>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</si>
  <si>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</si>
  <si>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</si>
  <si>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</si>
  <si>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</si>
  <si>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</si>
  <si>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</si>
  <si>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</si>
  <si>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</si>
  <si>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</si>
  <si>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</si>
  <si>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</si>
  <si>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</si>
  <si>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</si>
  <si>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</si>
  <si>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</si>
  <si>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</si>
  <si>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</si>
  <si>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</si>
  <si>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</si>
  <si>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</si>
  <si>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</si>
  <si>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</si>
  <si>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</si>
  <si>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</si>
  <si>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</si>
  <si>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</si>
  <si>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</si>
  <si>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</si>
  <si>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</si>
  <si>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</si>
  <si>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</si>
  <si>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</si>
  <si>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</si>
  <si>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</si>
  <si>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</si>
  <si>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</si>
  <si>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</si>
  <si>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</si>
  <si>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</si>
  <si>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</si>
  <si>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</si>
  <si>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</si>
  <si>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</si>
  <si>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</si>
  <si>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</si>
  <si>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</si>
  <si>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</si>
  <si>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</si>
  <si>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</si>
  <si>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</si>
  <si>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</si>
  <si>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</si>
  <si>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</si>
  <si>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</si>
  <si>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</si>
  <si>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</si>
  <si>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</si>
  <si>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</si>
  <si>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</si>
  <si>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</si>
  <si>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</si>
  <si>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</si>
  <si>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</si>
  <si>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</si>
  <si>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</si>
  <si>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</si>
  <si>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</si>
  <si>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</si>
  <si>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</si>
  <si>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</si>
  <si>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</si>
  <si>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</si>
  <si>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</si>
  <si>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</si>
  <si>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</si>
  <si>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</si>
  <si>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</si>
  <si>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</si>
  <si>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</si>
  <si>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</si>
  <si>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</si>
  <si>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</si>
  <si>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</si>
  <si>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</si>
  <si>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</si>
  <si>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</si>
  <si>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</si>
  <si>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</si>
  <si>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</si>
  <si>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</si>
  <si>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</si>
  <si>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</si>
  <si>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</si>
  <si>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</si>
  <si>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</si>
  <si>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</si>
  <si>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</si>
  <si>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</si>
  <si>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</si>
  <si>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</si>
  <si>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</si>
  <si>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</si>
  <si>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</si>
  <si>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</si>
  <si>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</si>
  <si>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</si>
  <si>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</si>
  <si>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</si>
  <si>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</si>
  <si>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</si>
  <si>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</si>
  <si>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</si>
  <si>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</si>
  <si>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</si>
  <si>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</si>
  <si>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</si>
  <si>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</si>
  <si>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</si>
  <si>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</si>
  <si>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</si>
  <si>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</si>
  <si>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</si>
  <si>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</si>
  <si>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</si>
  <si>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</si>
  <si>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</si>
  <si>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</si>
  <si>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</si>
  <si>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</si>
  <si>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</si>
  <si>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</si>
  <si>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</si>
  <si>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</si>
  <si>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</si>
  <si>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</si>
  <si>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</si>
  <si>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</si>
  <si>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</si>
  <si>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</si>
  <si>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</si>
  <si>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</si>
  <si>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</si>
  <si>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</si>
  <si>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</si>
  <si>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</si>
  <si>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</si>
  <si>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</si>
  <si>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</si>
  <si>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</si>
  <si>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</si>
  <si>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</si>
  <si>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</si>
  <si>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</si>
  <si>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</si>
  <si>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</si>
  <si>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</si>
  <si>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</si>
  <si>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</si>
  <si>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</si>
  <si>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</si>
  <si>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</si>
  <si>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</si>
  <si>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</si>
  <si>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</si>
  <si>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</si>
  <si>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</si>
  <si>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</si>
  <si>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</si>
  <si>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</si>
  <si>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</si>
  <si>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</si>
  <si>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</si>
  <si>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</si>
  <si>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</si>
  <si>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</si>
  <si>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</si>
  <si>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</si>
  <si>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</si>
  <si>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</si>
  <si>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</si>
  <si>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</si>
  <si>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</si>
  <si>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</si>
  <si>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</si>
  <si>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</si>
  <si>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</si>
  <si>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</si>
  <si>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</si>
  <si>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</si>
  <si>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</si>
  <si>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</si>
  <si>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</si>
  <si>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</si>
  <si>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</si>
  <si>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</si>
  <si>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</si>
  <si>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</si>
  <si>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</si>
  <si>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</si>
  <si>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</si>
  <si>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</si>
  <si>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</si>
  <si>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</si>
  <si>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</si>
  <si>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</si>
  <si>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</si>
  <si>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</si>
  <si>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</si>
  <si>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</si>
  <si>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</si>
  <si>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</si>
  <si>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</si>
  <si>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</si>
  <si>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</si>
  <si>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</si>
  <si>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</si>
  <si>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</si>
  <si>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</si>
  <si>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</si>
  <si>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</si>
  <si>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</si>
  <si>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</si>
  <si>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</si>
  <si>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</si>
  <si>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</si>
  <si>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</si>
  <si>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</si>
  <si>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</si>
  <si>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</si>
  <si>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</si>
  <si>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</si>
  <si>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</si>
  <si>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</si>
  <si>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</si>
  <si>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</si>
  <si>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</si>
  <si>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</si>
  <si>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</si>
  <si>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</si>
  <si>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</si>
  <si>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</si>
  <si>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</si>
  <si>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</si>
  <si>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</si>
  <si>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</si>
  <si>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</si>
  <si>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</si>
  <si>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</si>
  <si>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</si>
  <si>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</si>
  <si>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</si>
  <si>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</si>
  <si>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</si>
  <si>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</si>
  <si>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</si>
  <si>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</si>
  <si>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</si>
  <si>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</si>
  <si>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</si>
  <si>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</si>
  <si>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</si>
  <si>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</si>
  <si>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</si>
  <si>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</si>
  <si>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</si>
  <si>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</si>
  <si>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</si>
  <si>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</si>
  <si>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</si>
  <si>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</si>
  <si>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</si>
  <si>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</si>
  <si>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</si>
  <si>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</si>
  <si>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</si>
  <si>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</si>
  <si>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</si>
  <si>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</si>
  <si>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</si>
  <si>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</si>
  <si>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</si>
  <si>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</si>
  <si>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</si>
  <si>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</si>
  <si>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</si>
  <si>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</si>
  <si>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</si>
  <si>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</si>
  <si>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</si>
  <si>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</si>
  <si>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</si>
  <si>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</si>
  <si>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</si>
  <si>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</si>
  <si>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</si>
  <si>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</si>
  <si>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</si>
  <si>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</si>
  <si>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</si>
  <si>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</si>
  <si>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</si>
  <si>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</si>
  <si>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</si>
  <si>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</si>
  <si>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</si>
  <si>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</si>
  <si>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</si>
  <si>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</si>
  <si>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</si>
  <si>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</si>
  <si>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</si>
  <si>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</si>
  <si>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</si>
  <si>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</si>
  <si>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</si>
  <si>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</si>
  <si>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</si>
  <si>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</si>
  <si>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</si>
  <si>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</si>
  <si>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</si>
  <si>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</si>
  <si>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</si>
  <si>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</si>
  <si>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</si>
  <si>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</si>
  <si>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</si>
  <si>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</si>
  <si>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</si>
  <si>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</si>
  <si>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</si>
  <si>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</si>
  <si>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</si>
  <si>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</si>
  <si>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</si>
  <si>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</si>
  <si>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</si>
  <si>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</si>
  <si>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</si>
  <si>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</si>
  <si>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</si>
  <si>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</si>
  <si>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</si>
  <si>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</si>
  <si>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</si>
  <si>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</si>
  <si>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</si>
  <si>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</si>
  <si>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</si>
  <si>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</si>
  <si>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</si>
  <si>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</si>
  <si>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</si>
  <si>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</si>
  <si>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</si>
  <si>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</si>
  <si>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</si>
  <si>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</si>
  <si>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</si>
  <si>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</si>
  <si>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</si>
  <si>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</si>
  <si>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</si>
  <si>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</si>
  <si>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</si>
  <si>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</si>
  <si>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</si>
  <si>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</si>
  <si>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</si>
  <si>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</si>
  <si>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</si>
  <si>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</si>
  <si>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</si>
  <si>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</si>
  <si>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</si>
  <si>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</si>
  <si>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</si>
  <si>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</si>
  <si>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</si>
  <si>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</si>
  <si>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</si>
  <si>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</si>
  <si>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</si>
  <si>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</si>
  <si>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</si>
  <si>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</si>
  <si>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</si>
  <si>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</si>
  <si>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</si>
  <si>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</si>
  <si>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</si>
  <si>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</si>
  <si>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</si>
  <si>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</si>
  <si>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</si>
  <si>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</si>
  <si>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</si>
  <si>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</si>
  <si>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</si>
  <si>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</si>
  <si>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</si>
  <si>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</si>
  <si>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</si>
  <si>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</si>
  <si>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</si>
  <si>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</si>
  <si>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</si>
  <si>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</si>
  <si>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</si>
  <si>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</si>
  <si>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</si>
  <si>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</si>
  <si>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</si>
  <si>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</si>
  <si>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</si>
  <si>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</si>
  <si>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</si>
  <si>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</si>
  <si>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</si>
  <si>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</si>
  <si>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</si>
  <si>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</si>
  <si>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</si>
  <si>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</si>
  <si>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</si>
  <si>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</si>
  <si>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</si>
  <si>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</si>
  <si>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</si>
  <si>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</si>
  <si>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</si>
  <si>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</si>
  <si>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</si>
  <si>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</si>
  <si>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</si>
  <si>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</si>
  <si>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</si>
  <si>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</si>
  <si>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</si>
  <si>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</si>
  <si>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</si>
  <si>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</si>
  <si>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</si>
  <si>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</si>
  <si>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</si>
  <si>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</si>
  <si>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</si>
  <si>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</si>
  <si>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</si>
  <si>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</si>
  <si>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</si>
  <si>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</si>
  <si>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</si>
  <si>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</si>
  <si>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</si>
  <si>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</si>
  <si>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</si>
  <si>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</si>
  <si>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</si>
  <si>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</si>
  <si>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</si>
  <si>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</si>
  <si>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</si>
  <si>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</si>
  <si>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</si>
  <si>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</si>
  <si>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</si>
  <si>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</si>
  <si>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</si>
  <si>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</si>
  <si>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</si>
  <si>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</si>
  <si>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</si>
  <si>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</si>
  <si>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</si>
  <si>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</si>
  <si>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</si>
  <si>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</si>
  <si>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</si>
  <si>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</si>
  <si>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</si>
  <si>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</si>
  <si>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</si>
  <si>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</si>
  <si>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</si>
  <si>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</si>
  <si>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</si>
  <si>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</si>
  <si>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</si>
  <si>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</si>
  <si>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</si>
  <si>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</si>
  <si>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</si>
  <si>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</si>
  <si>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</si>
  <si>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</si>
  <si>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</si>
  <si>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</si>
  <si>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</si>
  <si>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</si>
  <si>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</si>
  <si>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</si>
  <si>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</si>
  <si>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</si>
  <si>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</si>
  <si>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</si>
  <si>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</si>
  <si>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</si>
  <si>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</si>
  <si>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</si>
  <si>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</si>
  <si>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</si>
  <si>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</si>
  <si>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</si>
  <si>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</si>
  <si>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</si>
  <si>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</si>
  <si>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</si>
  <si>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</si>
  <si>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</si>
  <si>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</si>
  <si>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</si>
  <si>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</si>
  <si>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</si>
  <si>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</si>
  <si>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</si>
  <si>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</si>
  <si>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</si>
  <si>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</si>
  <si>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</si>
  <si>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</si>
  <si>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</si>
  <si>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</si>
  <si>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</si>
  <si>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</si>
  <si>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</si>
  <si>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</si>
  <si>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</si>
  <si>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</si>
  <si>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</si>
  <si>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</si>
  <si>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</si>
  <si>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</si>
  <si>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</si>
  <si>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</si>
  <si>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</si>
  <si>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</si>
  <si>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</si>
  <si>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</si>
  <si>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</si>
  <si>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</si>
  <si>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</si>
  <si>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</si>
  <si>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</si>
  <si>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</si>
  <si>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</si>
  <si>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</si>
  <si>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</si>
  <si>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</si>
  <si>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</si>
  <si>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</si>
  <si>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</si>
  <si>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</si>
  <si>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</si>
  <si>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</si>
  <si>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</si>
  <si>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</si>
  <si>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</si>
  <si>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</si>
  <si>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</si>
  <si>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</si>
  <si>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</si>
  <si>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</si>
  <si>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</si>
  <si>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</si>
  <si>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</si>
  <si>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</si>
  <si>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</si>
  <si>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</si>
  <si>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</si>
  <si>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</si>
  <si>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</si>
  <si>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</si>
  <si>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</si>
  <si>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</si>
  <si>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</si>
  <si>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</si>
  <si>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</si>
  <si>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</si>
  <si>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</si>
  <si>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</si>
  <si>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</si>
  <si>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</si>
  <si>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</si>
  <si>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</si>
  <si>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</si>
  <si>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</si>
  <si>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</si>
  <si>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</si>
  <si>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</si>
  <si>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</si>
  <si>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</si>
  <si>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</si>
  <si>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</si>
  <si>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</si>
  <si>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</si>
  <si>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</si>
  <si>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</si>
  <si>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</si>
  <si>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</si>
  <si>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</si>
  <si>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</si>
  <si>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</si>
  <si>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</si>
  <si>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</si>
  <si>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</si>
  <si>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</si>
  <si>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</si>
  <si>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</si>
  <si>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</si>
  <si>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</si>
  <si>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</si>
  <si>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</si>
  <si>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</si>
  <si>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</si>
  <si>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</si>
  <si>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</si>
  <si>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</si>
  <si>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</si>
  <si>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</si>
  <si>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</si>
  <si>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</si>
  <si>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</si>
  <si>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</si>
  <si>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</si>
  <si>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</si>
  <si>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</si>
  <si>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</si>
  <si>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</si>
  <si>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</si>
  <si>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</si>
  <si>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</si>
  <si>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</si>
  <si>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</si>
  <si>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</si>
  <si>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</si>
  <si>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</si>
  <si>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</si>
  <si>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</si>
  <si>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</si>
  <si>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</si>
  <si>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</si>
  <si>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</si>
  <si>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</si>
  <si>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</si>
  <si>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</si>
  <si>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</si>
  <si>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</si>
  <si>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</si>
  <si>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</si>
  <si>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</si>
  <si>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</si>
  <si>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</si>
  <si>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</si>
  <si>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</si>
  <si>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</si>
  <si>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</si>
  <si>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</si>
  <si>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</si>
  <si>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</si>
  <si>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</si>
  <si>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</si>
  <si>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</si>
  <si>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</si>
  <si>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</si>
  <si>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</si>
  <si>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</si>
  <si>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</si>
  <si>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</si>
  <si>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</si>
  <si>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</si>
  <si>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</si>
  <si>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</si>
  <si>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</si>
  <si>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</si>
  <si>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</si>
  <si>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</si>
  <si>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</si>
  <si>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</si>
  <si>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</si>
  <si>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</si>
  <si>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</si>
  <si>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</si>
  <si>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</si>
  <si>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</si>
  <si>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</si>
  <si>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</si>
  <si>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</si>
  <si>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</si>
  <si>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</si>
  <si>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</si>
  <si>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</si>
  <si>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</si>
  <si>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</si>
  <si>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</si>
  <si>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</si>
  <si>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</si>
  <si>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</si>
  <si>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</si>
  <si>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</si>
  <si>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</si>
  <si>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</si>
  <si>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</si>
  <si>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</si>
  <si>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</si>
  <si>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</si>
  <si>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</si>
  <si>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</si>
  <si>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</si>
  <si>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</si>
  <si>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</si>
  <si>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</si>
  <si>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</si>
  <si>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</si>
  <si>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</si>
  <si>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</si>
  <si>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</si>
  <si>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</si>
  <si>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</si>
  <si>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</si>
  <si>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</si>
  <si>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</si>
  <si>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</si>
  <si>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</si>
  <si>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</si>
  <si>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</si>
  <si>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</si>
  <si>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</si>
  <si>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</si>
  <si>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</si>
  <si>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</si>
  <si>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</si>
  <si>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</si>
  <si>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</si>
  <si>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</si>
  <si>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</si>
  <si>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</si>
  <si>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</si>
  <si>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</si>
  <si>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</si>
  <si>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</si>
  <si>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</si>
  <si>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</si>
  <si>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</si>
  <si>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</si>
  <si>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</si>
  <si>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</si>
  <si>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</si>
  <si>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</si>
  <si>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</si>
  <si>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</si>
  <si>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</si>
  <si>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</si>
  <si>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</si>
  <si>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</si>
  <si>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</si>
  <si>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</si>
  <si>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</si>
  <si>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</si>
  <si>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</si>
  <si>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</si>
  <si>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</si>
  <si>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</si>
  <si>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</si>
  <si>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</si>
  <si>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</si>
  <si>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</si>
  <si>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</si>
  <si>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</si>
  <si>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</si>
  <si>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</si>
  <si>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</si>
  <si>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</si>
  <si>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</si>
  <si>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</si>
  <si>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</si>
  <si>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</si>
  <si>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</si>
  <si>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</si>
  <si>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</si>
  <si>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</si>
  <si>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</si>
  <si>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</si>
  <si>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</si>
  <si>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</si>
  <si>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</si>
  <si>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</si>
  <si>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</si>
  <si>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</si>
  <si>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</si>
  <si>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</si>
  <si>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</si>
  <si>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</si>
  <si>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</si>
  <si>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</si>
  <si>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</si>
  <si>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</si>
  <si>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</si>
  <si>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</si>
  <si>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</si>
  <si>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</si>
  <si>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</si>
  <si>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</si>
  <si>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</si>
  <si>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</si>
  <si>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</si>
  <si>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</si>
  <si>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</si>
  <si>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</si>
  <si>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</si>
  <si>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</si>
  <si>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</si>
  <si>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</si>
  <si>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</si>
  <si>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</si>
  <si>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</si>
  <si>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</si>
  <si>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</si>
  <si>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</si>
  <si>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</si>
  <si>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</si>
  <si>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</si>
  <si>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</si>
  <si>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</si>
  <si>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</si>
  <si>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</si>
  <si>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</si>
  <si>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</si>
  <si>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</si>
  <si>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</si>
  <si>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</si>
  <si>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</si>
  <si>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</si>
  <si>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</si>
  <si>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</si>
  <si>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</si>
  <si>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</si>
  <si>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</si>
  <si>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</si>
  <si>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</si>
  <si>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</si>
  <si>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</si>
  <si>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</si>
  <si>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</si>
  <si>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</si>
  <si>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</si>
  <si>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</si>
  <si>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</si>
  <si>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</si>
  <si>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</si>
  <si>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</si>
  <si>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</si>
  <si>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</si>
  <si>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</si>
  <si>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</si>
  <si>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</si>
  <si>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</si>
  <si>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</si>
  <si>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</si>
  <si>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</si>
  <si>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</si>
  <si>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</si>
  <si>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</si>
  <si>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</si>
  <si>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</si>
  <si>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</si>
  <si>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</si>
  <si>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</si>
  <si>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</si>
  <si>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</si>
  <si>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</si>
  <si>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</si>
  <si>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</si>
  <si>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</si>
  <si>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</si>
  <si>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</si>
  <si>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</si>
  <si>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</si>
  <si>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</si>
  <si>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</si>
  <si>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</si>
  <si>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</si>
  <si>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</si>
  <si>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</si>
  <si>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</si>
  <si>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</si>
  <si>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</si>
  <si>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</si>
  <si>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</si>
  <si>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</si>
  <si>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</si>
  <si>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</si>
  <si>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</si>
  <si>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</si>
  <si>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</si>
  <si>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</si>
  <si>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</si>
  <si>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</si>
  <si>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</si>
  <si>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</si>
  <si>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</si>
  <si>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</si>
  <si>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</si>
  <si>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</si>
  <si>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</si>
  <si>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</si>
  <si>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</si>
  <si>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</si>
  <si>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</si>
  <si>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</si>
  <si>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</si>
  <si>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</si>
  <si>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</si>
  <si>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</si>
  <si>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</si>
  <si>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</si>
  <si>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</si>
  <si>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</si>
  <si>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</si>
  <si>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</si>
  <si>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</si>
  <si>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</si>
  <si>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</si>
  <si>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</si>
  <si>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</si>
  <si>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</si>
  <si>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</si>
  <si>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</si>
  <si>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</si>
  <si>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</si>
  <si>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</si>
  <si>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</si>
  <si>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</si>
  <si>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</si>
  <si>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</si>
  <si>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</si>
  <si>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</si>
  <si>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</si>
  <si>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</si>
  <si>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</si>
  <si>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</si>
  <si>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</si>
  <si>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</si>
  <si>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</si>
  <si>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</si>
  <si>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</si>
  <si>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</si>
  <si>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</si>
  <si>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</si>
  <si>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</si>
  <si>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</si>
  <si>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</si>
  <si>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</si>
  <si>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</si>
  <si>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</si>
  <si>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</si>
  <si>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</si>
  <si>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</si>
  <si>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</si>
  <si>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</si>
  <si>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</si>
  <si>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</si>
  <si>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</si>
  <si>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</si>
  <si>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</si>
  <si>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</si>
  <si>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</si>
  <si>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</si>
  <si>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</si>
  <si>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</si>
  <si>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</si>
  <si>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</si>
  <si>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</si>
  <si>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</si>
  <si>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</si>
  <si>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</si>
  <si>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</si>
  <si>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</si>
  <si>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</si>
  <si>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</si>
  <si>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</si>
  <si>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</si>
  <si>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</si>
  <si>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</si>
  <si>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</si>
  <si>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</si>
  <si>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</si>
  <si>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</si>
  <si>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</si>
  <si>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</si>
  <si>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</si>
  <si>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</si>
  <si>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</si>
  <si>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</si>
  <si>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</si>
  <si>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</si>
  <si>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</si>
  <si>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</si>
  <si>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</si>
  <si>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</si>
  <si>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</si>
  <si>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</si>
  <si>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</si>
  <si>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</si>
  <si>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</si>
  <si>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</si>
  <si>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</si>
  <si>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</si>
  <si>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</si>
  <si>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</si>
  <si>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</si>
  <si>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</si>
  <si>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</si>
  <si>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</si>
  <si>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</si>
  <si>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</si>
  <si>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</si>
  <si>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</si>
  <si>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</si>
  <si>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</si>
  <si>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</si>
  <si>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</si>
  <si>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</si>
  <si>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</si>
  <si>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</si>
  <si>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</si>
  <si>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</si>
  <si>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</si>
  <si>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</si>
  <si>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</si>
  <si>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</si>
  <si>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</si>
  <si>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</si>
  <si>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</si>
  <si>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</si>
  <si>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</si>
  <si>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</si>
  <si>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</si>
  <si>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</si>
  <si>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</si>
  <si>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</si>
  <si>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</si>
  <si>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</si>
  <si>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</si>
  <si>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</si>
  <si>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</si>
  <si>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</si>
  <si>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</si>
  <si>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</si>
  <si>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</si>
  <si>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</si>
  <si>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</si>
  <si>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</si>
  <si>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</si>
  <si>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</si>
  <si>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</si>
  <si>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</si>
  <si>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</si>
  <si>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</si>
  <si>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</si>
  <si>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</si>
  <si>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</si>
  <si>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</si>
  <si>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</si>
  <si>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</si>
  <si>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</si>
  <si>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</si>
  <si>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</si>
  <si>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</si>
  <si>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</si>
  <si>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</si>
  <si>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</si>
  <si>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</si>
  <si>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</si>
  <si>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</si>
  <si>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</si>
  <si>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</si>
  <si>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</si>
  <si>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</si>
  <si>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</si>
  <si>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</si>
  <si>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</si>
  <si>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</si>
  <si>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</si>
  <si>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</si>
  <si>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</si>
  <si>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</si>
  <si>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</si>
  <si>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</si>
  <si>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</si>
  <si>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</si>
  <si>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</si>
  <si>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</si>
  <si>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</si>
  <si>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</si>
  <si>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</si>
  <si>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</si>
  <si>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</si>
  <si>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</si>
  <si>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</si>
  <si>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</si>
  <si>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</si>
  <si>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</si>
  <si>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</si>
  <si>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</si>
  <si>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</si>
  <si>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</si>
  <si>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</si>
  <si>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</si>
  <si>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</si>
  <si>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</si>
  <si>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</si>
  <si>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</si>
  <si>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</si>
  <si>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</si>
  <si>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</si>
  <si>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</si>
  <si>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</si>
  <si>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</si>
  <si>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</si>
  <si>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</si>
  <si>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</si>
  <si>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</si>
  <si>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</si>
  <si>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</si>
  <si>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</si>
  <si>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</si>
  <si>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</si>
  <si>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</si>
  <si>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</si>
  <si>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</si>
  <si>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</si>
  <si>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</si>
  <si>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</si>
  <si>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</si>
  <si>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</si>
  <si>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</si>
  <si>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</si>
  <si>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</si>
  <si>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</si>
  <si>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</si>
  <si>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</si>
  <si>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</si>
  <si>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</si>
  <si>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</si>
  <si>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</si>
  <si>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</si>
  <si>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</si>
  <si>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</si>
  <si>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</si>
  <si>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</si>
  <si>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</si>
  <si>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</si>
  <si>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</si>
  <si>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</si>
  <si>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</si>
  <si>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</si>
  <si>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</si>
  <si>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</si>
  <si>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</si>
  <si>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</si>
  <si>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</si>
  <si>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</si>
  <si>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</si>
  <si>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</si>
  <si>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</si>
  <si>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</si>
  <si>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</si>
  <si>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</si>
  <si>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</si>
  <si>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</si>
  <si>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</si>
  <si>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</si>
  <si>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</si>
  <si>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</si>
  <si>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</si>
  <si>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</si>
  <si>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</si>
  <si>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</si>
  <si>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</si>
  <si>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</si>
  <si>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</si>
  <si>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</si>
  <si>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</si>
  <si>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</si>
  <si>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</si>
  <si>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</si>
  <si>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</si>
  <si>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</si>
  <si>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</si>
  <si>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</si>
  <si>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</si>
  <si>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</si>
  <si>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</si>
  <si>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</si>
  <si>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</si>
  <si>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</si>
  <si>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</si>
  <si>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</si>
  <si>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</si>
  <si>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</si>
  <si>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</si>
  <si>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</si>
  <si>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</si>
  <si>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</si>
  <si>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</si>
  <si>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</si>
  <si>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</si>
  <si>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</si>
  <si>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</si>
  <si>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</si>
  <si>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</si>
  <si>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</si>
  <si>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</si>
  <si>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</si>
  <si>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</si>
  <si>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</si>
  <si>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</si>
  <si>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</si>
  <si>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</si>
  <si>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</si>
  <si>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</si>
  <si>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</si>
  <si>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</si>
  <si>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</si>
  <si>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</si>
  <si>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</si>
  <si>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</si>
  <si>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</si>
  <si>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</si>
  <si>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</si>
  <si>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</si>
  <si>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</si>
  <si>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</si>
  <si>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</si>
  <si>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</si>
  <si>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</si>
  <si>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</si>
  <si>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</si>
  <si>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</si>
  <si>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</si>
  <si>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</si>
  <si>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</si>
  <si>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</si>
  <si>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</si>
  <si>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</si>
  <si>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</si>
  <si>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</si>
  <si>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</si>
  <si>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</si>
  <si>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</si>
  <si>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</si>
  <si>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</si>
  <si>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</si>
  <si>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</si>
  <si>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</si>
  <si>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</si>
  <si>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</si>
  <si>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</si>
  <si>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</si>
  <si>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</si>
  <si>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</si>
  <si>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</si>
  <si>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</si>
  <si>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</si>
  <si>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</si>
  <si>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</si>
  <si>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</si>
  <si>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</si>
  <si>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</si>
  <si>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</si>
  <si>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</si>
  <si>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</si>
  <si>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</si>
  <si>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</si>
  <si>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</si>
  <si>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</si>
  <si>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</si>
  <si>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</si>
  <si>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</si>
  <si>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</si>
  <si>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</si>
  <si>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</si>
  <si>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</si>
  <si>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</si>
  <si>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</si>
  <si>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</si>
  <si>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</si>
  <si>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</si>
  <si>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</si>
  <si>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</si>
  <si>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</si>
  <si>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</si>
  <si>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</si>
  <si>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</si>
  <si>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</si>
  <si>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</si>
  <si>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</si>
  <si>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</si>
  <si>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</si>
  <si>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</si>
  <si>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</si>
  <si>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</si>
  <si>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</si>
  <si>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</si>
  <si>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</si>
  <si>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</si>
  <si>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</si>
  <si>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</si>
  <si>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</si>
  <si>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</si>
  <si>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</si>
  <si>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</si>
  <si>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</si>
  <si>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</si>
  <si>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</si>
  <si>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</si>
  <si>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</si>
  <si>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</si>
  <si>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</si>
  <si>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</si>
  <si>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</si>
  <si>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</si>
  <si>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</si>
  <si>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</si>
  <si>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</si>
  <si>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</si>
  <si>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</si>
  <si>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</si>
  <si>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</si>
  <si>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</si>
  <si>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</si>
  <si>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</si>
  <si>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</si>
  <si>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</si>
  <si>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</si>
  <si>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</si>
  <si>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</si>
  <si>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</si>
  <si>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</si>
  <si>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</si>
  <si>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</si>
  <si>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</si>
  <si>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</si>
  <si>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</si>
  <si>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</si>
  <si>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</si>
  <si>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</si>
  <si>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</si>
  <si>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</si>
  <si>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</si>
  <si>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</si>
  <si>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</si>
  <si>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</si>
  <si>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</si>
  <si>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</si>
  <si>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</si>
  <si>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</si>
  <si>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</si>
  <si>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</si>
  <si>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</si>
  <si>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</si>
  <si>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</si>
  <si>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</si>
  <si>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</si>
  <si>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</si>
  <si>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</si>
  <si>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</si>
  <si>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</si>
  <si>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</si>
  <si>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</si>
  <si>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</si>
  <si>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</si>
  <si>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</si>
  <si>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</si>
  <si>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</si>
  <si>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</si>
  <si>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</si>
  <si>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</si>
  <si>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</si>
  <si>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</si>
  <si>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</si>
  <si>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</si>
  <si>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</si>
  <si>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</si>
  <si>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</si>
  <si>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</si>
  <si>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</si>
  <si>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</si>
  <si>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</si>
  <si>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</si>
  <si>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</si>
  <si>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</si>
  <si>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</si>
  <si>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</si>
  <si>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</si>
  <si>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</si>
  <si>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</si>
  <si>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</si>
  <si>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</si>
  <si>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</si>
  <si>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</si>
  <si>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</si>
  <si>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</si>
  <si>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</si>
  <si>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</si>
  <si>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</si>
  <si>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</si>
  <si>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</si>
  <si>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</si>
  <si>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</si>
  <si>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</si>
  <si>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</si>
  <si>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</si>
  <si>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</si>
  <si>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</si>
  <si>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</si>
  <si>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</si>
  <si>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</si>
  <si>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</si>
  <si>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</si>
  <si>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</si>
  <si>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</si>
  <si>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</si>
  <si>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</si>
  <si>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</si>
  <si>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</si>
  <si>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</si>
  <si>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</si>
  <si>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</si>
  <si>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</si>
  <si>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</si>
  <si>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</si>
  <si>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</si>
  <si>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</si>
  <si>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</si>
  <si>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</si>
  <si>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</si>
  <si>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</si>
  <si>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</si>
  <si>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</si>
  <si>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</si>
  <si>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</si>
  <si>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</si>
  <si>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</si>
  <si>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</si>
  <si>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</si>
  <si>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</si>
  <si>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</si>
  <si>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</si>
  <si>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</si>
  <si>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</si>
  <si>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</si>
  <si>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</si>
  <si>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</si>
  <si>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</si>
  <si>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</si>
  <si>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</si>
  <si>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</si>
  <si>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</si>
  <si>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</si>
  <si>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</si>
  <si>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</si>
  <si>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</si>
  <si>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</si>
  <si>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</si>
  <si>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</si>
  <si>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</si>
  <si>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</si>
  <si>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</si>
  <si>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</si>
  <si>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</si>
  <si>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</si>
  <si>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</si>
  <si>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</si>
  <si>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</si>
  <si>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</si>
  <si>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</si>
  <si>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</si>
  <si>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</si>
  <si>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</si>
  <si>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</si>
  <si>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</si>
  <si>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</si>
  <si>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</si>
  <si>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</si>
  <si>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</si>
  <si>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</si>
  <si>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</si>
  <si>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</si>
  <si>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</si>
  <si>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</si>
  <si>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</si>
  <si>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</si>
  <si>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</si>
  <si>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</si>
  <si>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</si>
  <si>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</si>
  <si>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</si>
  <si>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</si>
  <si>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</si>
  <si>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</si>
  <si>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</si>
  <si>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</si>
  <si>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</si>
  <si>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</si>
  <si>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</si>
  <si>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</si>
  <si>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</si>
  <si>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</si>
  <si>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</si>
  <si>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</si>
  <si>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</si>
  <si>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</si>
  <si>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</si>
  <si>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</si>
  <si>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</si>
  <si>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</si>
  <si>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</si>
  <si>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</si>
  <si>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</si>
  <si>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</si>
  <si>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</si>
  <si>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</si>
  <si>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</si>
  <si>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</si>
  <si>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</si>
  <si>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</si>
  <si>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</si>
  <si>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</si>
  <si>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</si>
  <si>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</si>
  <si>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</si>
  <si>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</si>
  <si>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</si>
  <si>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</si>
  <si>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</si>
  <si>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</si>
  <si>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</si>
  <si>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</si>
  <si>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</si>
  <si>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</si>
  <si>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</si>
  <si>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</si>
  <si>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</si>
  <si>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</si>
  <si>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</si>
  <si>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</si>
  <si>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</si>
  <si>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</si>
  <si>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</si>
  <si>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</si>
  <si>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</si>
  <si>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</si>
  <si>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</si>
  <si>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</si>
  <si>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</si>
  <si>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</si>
  <si>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</si>
  <si>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</si>
  <si>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</si>
  <si>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</si>
  <si>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</si>
  <si>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</si>
  <si>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</si>
  <si>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</si>
  <si>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</si>
  <si>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</si>
  <si>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</si>
  <si>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</si>
  <si>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</si>
  <si>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</si>
  <si>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</si>
  <si>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</si>
  <si>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</si>
  <si>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</si>
  <si>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</si>
  <si>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</si>
  <si>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</si>
  <si>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</si>
  <si>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</si>
  <si>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</si>
  <si>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</si>
  <si>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</si>
  <si>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</si>
  <si>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</si>
  <si>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</si>
  <si>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</si>
  <si>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</si>
  <si>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</si>
  <si>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</si>
  <si>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</si>
  <si>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</si>
  <si>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</si>
  <si>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</si>
  <si>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</si>
  <si>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</si>
  <si>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</si>
  <si>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</si>
  <si>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</si>
  <si>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</si>
  <si>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</si>
  <si>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</si>
  <si>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</si>
  <si>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</si>
  <si>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</si>
  <si>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</si>
  <si>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</si>
  <si>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</si>
  <si>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</si>
  <si>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</si>
  <si>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</si>
  <si>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</si>
  <si>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</si>
  <si>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</si>
  <si>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</si>
  <si>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</si>
  <si>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</si>
  <si>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</si>
  <si>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</si>
  <si>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</si>
  <si>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</si>
  <si>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</si>
  <si>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</si>
  <si>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</si>
  <si>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</si>
  <si>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</si>
  <si>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</si>
  <si>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</si>
  <si>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</si>
  <si>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</si>
  <si>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</si>
  <si>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</si>
  <si>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</si>
  <si>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</si>
  <si>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</si>
  <si>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</si>
  <si>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</si>
  <si>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</si>
  <si>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</si>
  <si>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</si>
  <si>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</si>
  <si>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</si>
  <si>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</si>
  <si>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</si>
  <si>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</si>
  <si>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</si>
  <si>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</si>
  <si>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</si>
  <si>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</si>
  <si>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</si>
  <si>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</si>
  <si>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</si>
  <si>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</si>
  <si>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</si>
  <si>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</si>
  <si>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</si>
  <si>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</si>
  <si>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</si>
  <si>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</si>
  <si>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</si>
  <si>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</si>
  <si>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</si>
  <si>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</si>
  <si>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</si>
  <si>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</si>
  <si>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</si>
  <si>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</si>
  <si>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</si>
  <si>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</si>
  <si>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</si>
  <si>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</si>
  <si>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</si>
  <si>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</si>
  <si>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</si>
  <si>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</si>
  <si>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</si>
  <si>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</si>
  <si>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</si>
  <si>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</si>
  <si>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</si>
  <si>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</si>
  <si>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</si>
  <si>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</si>
  <si>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</si>
  <si>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</si>
  <si>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</si>
  <si>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</si>
  <si>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</si>
  <si>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</si>
  <si>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</si>
  <si>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</si>
  <si>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</si>
  <si>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</si>
  <si>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</si>
  <si>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</si>
  <si>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</si>
  <si>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</si>
  <si>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</si>
  <si>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</si>
  <si>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</si>
  <si>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</si>
  <si>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</si>
  <si>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</si>
  <si>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</si>
  <si>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</si>
  <si>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</si>
  <si>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</si>
  <si>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</si>
  <si>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</si>
  <si>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</si>
  <si>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</si>
  <si>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</si>
  <si>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</si>
  <si>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</si>
  <si>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</si>
  <si>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</si>
  <si>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</si>
  <si>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</si>
  <si>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</si>
  <si>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</si>
  <si>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</si>
  <si>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</si>
  <si>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</si>
  <si>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</si>
  <si>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</si>
  <si>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</si>
  <si>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</si>
  <si>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</si>
  <si>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</si>
  <si>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</si>
  <si>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</si>
  <si>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</si>
  <si>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</si>
  <si>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</si>
  <si>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</si>
  <si>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</si>
  <si>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</si>
  <si>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</si>
  <si>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</si>
  <si>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</si>
  <si>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</si>
  <si>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</si>
  <si>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</si>
  <si>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</si>
  <si>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</si>
  <si>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</si>
  <si>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</si>
  <si>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</si>
  <si>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</si>
  <si>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</si>
  <si>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</si>
  <si>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</si>
  <si>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</si>
  <si>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</si>
  <si>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</si>
  <si>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</si>
  <si>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</si>
  <si>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</si>
  <si>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</si>
  <si>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</si>
  <si>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</si>
  <si>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</si>
  <si>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</si>
  <si>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</si>
  <si>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</si>
  <si>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</si>
  <si>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</si>
  <si>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</si>
  <si>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</si>
  <si>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</si>
  <si>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</si>
  <si>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</si>
  <si>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</si>
  <si>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</si>
  <si>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</si>
  <si>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</si>
  <si>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</si>
  <si>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</si>
  <si>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</si>
  <si>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</si>
  <si>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</si>
  <si>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</si>
  <si>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</si>
  <si>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</si>
  <si>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</si>
  <si>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</si>
  <si>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</si>
  <si>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</si>
  <si>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</si>
  <si>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</si>
  <si>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</si>
  <si>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</si>
  <si>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</si>
  <si>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</si>
  <si>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</si>
  <si>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</si>
  <si>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</si>
  <si>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</si>
  <si>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</si>
  <si>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</si>
  <si>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</si>
  <si>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</si>
  <si>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</si>
  <si>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</si>
  <si>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</si>
  <si>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</si>
  <si>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</si>
  <si>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</si>
  <si>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</si>
  <si>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</si>
  <si>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</si>
  <si>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</si>
  <si>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</si>
  <si>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</si>
  <si>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</si>
  <si>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</si>
  <si>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</si>
  <si>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</si>
  <si>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</si>
  <si>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</si>
  <si>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</si>
  <si>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</si>
  <si>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</si>
  <si>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</si>
  <si>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</si>
  <si>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</si>
  <si>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</si>
  <si>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</si>
  <si>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</si>
  <si>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</si>
  <si>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</si>
  <si>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</si>
  <si>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</si>
  <si>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</si>
  <si>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</si>
  <si>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</si>
  <si>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</si>
  <si>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</si>
  <si>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</si>
  <si>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</si>
  <si>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</si>
  <si>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</si>
  <si>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</si>
  <si>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</si>
  <si>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</si>
  <si>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</si>
  <si>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</si>
  <si>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</si>
  <si>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</si>
  <si>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</si>
  <si>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</si>
  <si>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</si>
  <si>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</si>
  <si>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</si>
  <si>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</si>
  <si>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</si>
  <si>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</si>
  <si>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</si>
  <si>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</si>
  <si>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</si>
  <si>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</si>
  <si>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</si>
  <si>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</si>
  <si>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</si>
  <si>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</si>
  <si>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</si>
  <si>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</si>
  <si>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</si>
  <si>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</si>
  <si>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</si>
  <si>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</si>
  <si>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</si>
  <si>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</si>
  <si>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</si>
  <si>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</si>
  <si>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</si>
  <si>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</si>
  <si>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</si>
  <si>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</si>
  <si>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</si>
  <si>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</si>
  <si>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</si>
  <si>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</si>
  <si>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</si>
  <si>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</si>
  <si>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</si>
  <si>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</si>
  <si>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</si>
  <si>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</si>
  <si>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</si>
  <si>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</si>
  <si>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</si>
  <si>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</si>
  <si>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</si>
  <si>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</si>
  <si>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</si>
  <si>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</si>
  <si>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</si>
  <si>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</si>
  <si>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</si>
  <si>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</si>
  <si>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</si>
  <si>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</si>
  <si>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</si>
  <si>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</si>
  <si>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</si>
  <si>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</si>
  <si>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</si>
  <si>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</si>
  <si>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</si>
  <si>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</si>
  <si>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</si>
  <si>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</si>
  <si>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</si>
  <si>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</si>
  <si>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</si>
  <si>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</si>
  <si>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</si>
  <si>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</si>
  <si>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</si>
  <si>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</si>
  <si>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</si>
  <si>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</si>
  <si>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</si>
  <si>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</si>
  <si>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</si>
  <si>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</si>
  <si>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</si>
  <si>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</si>
  <si>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</si>
  <si>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</si>
  <si>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</si>
  <si>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</si>
  <si>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</si>
  <si>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</si>
  <si>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</si>
  <si>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</si>
  <si>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</si>
  <si>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</si>
  <si>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</si>
  <si>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</si>
  <si>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</si>
  <si>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</si>
  <si>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</si>
  <si>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</si>
  <si>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</si>
  <si>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</si>
  <si>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</si>
  <si>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</si>
  <si>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</si>
  <si>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</si>
  <si>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</si>
  <si>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</si>
  <si>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</si>
  <si>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</si>
  <si>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</si>
  <si>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</si>
  <si>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</si>
  <si>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</si>
  <si>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</si>
  <si>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</si>
  <si>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</si>
  <si>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</si>
  <si>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</si>
  <si>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</si>
  <si>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</si>
  <si>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</si>
  <si>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</si>
  <si>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</si>
  <si>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</si>
  <si>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</si>
  <si>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</si>
  <si>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</si>
  <si>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</si>
  <si>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</si>
  <si>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</si>
  <si>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</si>
  <si>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</si>
  <si>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</si>
  <si>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</si>
  <si>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</si>
  <si>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</si>
  <si>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</si>
  <si>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</si>
  <si>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</si>
  <si>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</si>
  <si>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</si>
  <si>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</si>
  <si>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</si>
  <si>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</si>
  <si>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</si>
  <si>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</si>
  <si>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</si>
  <si>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</si>
  <si>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</si>
  <si>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</si>
  <si>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</si>
  <si>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</si>
  <si>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</si>
  <si>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</si>
  <si>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</si>
  <si>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</si>
  <si>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</si>
  <si>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</si>
  <si>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</si>
  <si>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</si>
  <si>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</si>
  <si>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</si>
  <si>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</si>
  <si>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</si>
  <si>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</si>
  <si>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</si>
  <si>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</si>
  <si>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</si>
  <si>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</si>
  <si>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</si>
  <si>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</si>
  <si>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</si>
  <si>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</si>
  <si>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</si>
  <si>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</si>
  <si>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</si>
  <si>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</si>
  <si>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</si>
  <si>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</si>
  <si>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</si>
  <si>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</si>
  <si>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</si>
  <si>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</si>
  <si>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</si>
  <si>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</si>
  <si>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</si>
  <si>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</si>
  <si>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</si>
  <si>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</si>
  <si>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</si>
  <si>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</si>
  <si>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</si>
  <si>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</si>
  <si>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</si>
  <si>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</si>
  <si>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</si>
  <si>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</si>
  <si>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</si>
  <si>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</si>
  <si>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</si>
  <si>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</si>
  <si>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</si>
  <si>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</si>
  <si>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</si>
  <si>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</si>
  <si>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</si>
  <si>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</si>
  <si>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</si>
  <si>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</si>
  <si>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</si>
  <si>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</si>
  <si>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</si>
  <si>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</si>
  <si>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</si>
  <si>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</si>
  <si>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</si>
  <si>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</si>
  <si>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</si>
  <si>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</si>
  <si>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</si>
  <si>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</si>
  <si>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</si>
  <si>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</si>
  <si>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</si>
  <si>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</si>
  <si>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</si>
  <si>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</si>
  <si>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</si>
  <si>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</si>
  <si>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</si>
  <si>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</si>
  <si>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</si>
  <si>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</si>
  <si>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</si>
  <si>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</si>
  <si>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</si>
  <si>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</si>
  <si>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</si>
  <si>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</si>
  <si>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</si>
  <si>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</si>
  <si>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</si>
  <si>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</si>
  <si>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</si>
  <si>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</si>
  <si>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</si>
  <si>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</si>
  <si>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</si>
  <si>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</si>
  <si>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</si>
  <si>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</si>
  <si>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</si>
  <si>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</si>
  <si>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</si>
  <si>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</si>
  <si>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</si>
  <si>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</si>
  <si>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</si>
  <si>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</si>
  <si>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</si>
  <si>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</si>
  <si>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</si>
  <si>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</si>
  <si>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</si>
  <si>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</si>
  <si>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</si>
  <si>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</si>
  <si>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</si>
  <si>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</si>
  <si>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</si>
  <si>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</si>
  <si>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</si>
  <si>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</si>
  <si>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</si>
  <si>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</si>
  <si>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</si>
  <si>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</si>
  <si>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</si>
  <si>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</si>
  <si>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</si>
  <si>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</si>
  <si>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</si>
  <si>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</si>
  <si>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</si>
  <si>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</si>
  <si>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</si>
  <si>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</si>
  <si>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</si>
  <si>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</si>
  <si>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</si>
  <si>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</si>
  <si>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</si>
  <si>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</si>
  <si>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</si>
  <si>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</si>
  <si>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</si>
  <si>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</si>
  <si>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</si>
  <si>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</si>
  <si>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</si>
  <si>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</si>
  <si>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</si>
  <si>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</si>
  <si>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</si>
  <si>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</si>
  <si>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</si>
  <si>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</si>
  <si>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</si>
  <si>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</si>
  <si>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</si>
  <si>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</si>
  <si>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</si>
  <si>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</si>
  <si>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</si>
  <si>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</si>
  <si>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</si>
  <si>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</si>
  <si>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</si>
  <si>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</si>
  <si>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</si>
  <si>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</si>
  <si>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</si>
  <si>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</si>
  <si>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</si>
  <si>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</si>
  <si>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</si>
  <si>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</si>
  <si>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</si>
  <si>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</si>
  <si>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</si>
  <si>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</si>
  <si>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</si>
  <si>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</si>
  <si>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</si>
  <si>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</si>
  <si>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</si>
  <si>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</si>
  <si>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</si>
  <si>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</si>
  <si>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</si>
  <si>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</si>
  <si>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</si>
  <si>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</si>
  <si>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</si>
  <si>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</si>
  <si>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</si>
  <si>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</si>
  <si>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</si>
  <si>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</si>
  <si>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</si>
  <si>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</si>
  <si>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</si>
  <si>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</si>
  <si>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</si>
  <si>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</si>
  <si>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</si>
  <si>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</si>
  <si>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</si>
  <si>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</si>
  <si>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</si>
  <si>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</si>
  <si>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</si>
  <si>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</si>
  <si>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</si>
  <si>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</si>
  <si>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</si>
  <si>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</si>
  <si>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</si>
  <si>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</si>
  <si>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</si>
  <si>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</si>
  <si>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</si>
  <si>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</si>
  <si>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</si>
  <si>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</si>
  <si>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</si>
  <si>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</si>
  <si>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</si>
  <si>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</si>
  <si>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</si>
  <si>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</si>
  <si>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</si>
  <si>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</si>
  <si>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</si>
  <si>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</si>
  <si>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</si>
  <si>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</si>
  <si>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</si>
  <si>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</si>
  <si>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</si>
  <si>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</si>
  <si>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</si>
  <si>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</si>
  <si>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</si>
  <si>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</si>
  <si>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</si>
  <si>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</si>
  <si>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</si>
  <si>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</si>
  <si>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</si>
  <si>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</si>
  <si>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</si>
  <si>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</si>
  <si>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</si>
  <si>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</si>
  <si>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</si>
  <si>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</si>
  <si>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</si>
  <si>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</si>
  <si>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</si>
  <si>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</si>
  <si>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</si>
  <si>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</si>
  <si>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</si>
  <si>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</si>
  <si>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</si>
  <si>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</si>
  <si>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</si>
  <si>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</si>
  <si>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</si>
  <si>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</si>
  <si>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</si>
  <si>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</si>
  <si>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</si>
  <si>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</si>
  <si>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</si>
  <si>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</si>
  <si>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</si>
  <si>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</si>
  <si>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</si>
  <si>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</si>
  <si>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</si>
  <si>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</si>
  <si>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</si>
  <si>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</si>
  <si>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</si>
  <si>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</si>
  <si>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</si>
  <si>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</si>
  <si>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</si>
  <si>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</si>
  <si>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</si>
  <si>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</si>
  <si>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</si>
  <si>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</si>
  <si>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</si>
  <si>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</si>
  <si>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</si>
  <si>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</si>
  <si>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</si>
  <si>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</si>
  <si>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</si>
  <si>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</si>
  <si>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</si>
  <si>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</si>
  <si>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</si>
  <si>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</si>
  <si>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</si>
  <si>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</si>
  <si>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</si>
  <si>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</si>
  <si>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</si>
  <si>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</si>
  <si>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</si>
  <si>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</si>
  <si>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</si>
  <si>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</si>
  <si>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</si>
  <si>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</si>
  <si>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</si>
  <si>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</si>
  <si>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</si>
  <si>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</si>
  <si>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</si>
  <si>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</si>
  <si>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</si>
  <si>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</si>
  <si>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</si>
  <si>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</si>
  <si>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</si>
  <si>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</si>
  <si>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</si>
  <si>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</si>
  <si>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</si>
  <si>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</si>
  <si>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</si>
  <si>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</si>
  <si>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</si>
  <si>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</si>
  <si>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</si>
  <si>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</si>
  <si>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</si>
  <si>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</si>
  <si>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</si>
  <si>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</si>
  <si>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</si>
  <si>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</si>
  <si>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</si>
  <si>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</si>
  <si>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</si>
  <si>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</si>
  <si>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</si>
  <si>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</si>
  <si>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</si>
  <si>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</si>
  <si>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</si>
  <si>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</si>
  <si>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</si>
  <si>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</si>
  <si>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</si>
  <si>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</si>
  <si>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</si>
  <si>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</si>
  <si>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</si>
  <si>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</si>
  <si>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</si>
  <si>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</si>
  <si>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</si>
  <si>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</si>
  <si>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</si>
  <si>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</si>
  <si>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</si>
  <si>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</si>
  <si>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</si>
  <si>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</si>
  <si>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</si>
  <si>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</si>
  <si>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</si>
  <si>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</si>
  <si>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</si>
  <si>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</si>
  <si>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</si>
  <si>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</si>
  <si>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</si>
  <si>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</si>
  <si>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</si>
  <si>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</si>
  <si>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</si>
  <si>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</si>
  <si>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</si>
  <si>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</si>
  <si>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</si>
  <si>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</si>
  <si>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</si>
  <si>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</si>
  <si>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</si>
  <si>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</si>
  <si>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</si>
  <si>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</si>
  <si>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</si>
  <si>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</si>
  <si>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</si>
  <si>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</si>
  <si>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</si>
  <si>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</si>
  <si>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</si>
  <si>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</si>
  <si>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</si>
  <si>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</si>
  <si>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</si>
  <si>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</si>
  <si>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</si>
  <si>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</si>
  <si>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</si>
  <si>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</si>
  <si>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</si>
  <si>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</si>
  <si>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</si>
  <si>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</si>
  <si>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</si>
  <si>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</si>
  <si>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</si>
  <si>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</si>
  <si>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</si>
  <si>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</si>
  <si>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</si>
  <si>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</si>
  <si>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</si>
  <si>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</si>
  <si>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</si>
  <si>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</si>
  <si>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</si>
  <si>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</si>
  <si>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</si>
  <si>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</si>
  <si>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</si>
  <si>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</si>
  <si>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</si>
  <si>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</si>
  <si>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</si>
  <si>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</si>
  <si>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</si>
  <si>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</si>
  <si>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</si>
  <si>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</si>
  <si>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</si>
  <si>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</si>
  <si>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</si>
  <si>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</si>
  <si>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</si>
  <si>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</si>
  <si>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</si>
  <si>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</si>
  <si>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</si>
  <si>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</si>
  <si>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</si>
  <si>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</si>
  <si>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</si>
  <si>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</si>
  <si>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</si>
  <si>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</si>
  <si>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</si>
  <si>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</si>
  <si>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</si>
  <si>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</si>
  <si>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</si>
  <si>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</si>
  <si>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</si>
  <si>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</si>
  <si>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</si>
  <si>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</si>
  <si>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</si>
  <si>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</si>
  <si>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</si>
  <si>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</si>
  <si>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</si>
  <si>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</si>
  <si>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</si>
  <si>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</si>
  <si>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</si>
  <si>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</si>
  <si>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</si>
  <si>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</si>
  <si>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</si>
  <si>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</si>
  <si>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</si>
  <si>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</si>
  <si>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</si>
  <si>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</si>
  <si>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</si>
  <si>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</si>
  <si>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</si>
  <si>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</si>
  <si>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</si>
  <si>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</si>
  <si>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</si>
  <si>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</si>
  <si>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</si>
  <si>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</si>
  <si>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</si>
  <si>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</si>
  <si>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</si>
  <si>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</si>
  <si>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</si>
  <si>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</si>
  <si>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</si>
  <si>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</si>
  <si>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</si>
  <si>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</si>
  <si>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</si>
  <si>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</si>
  <si>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</si>
  <si>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</si>
  <si>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</si>
  <si>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</si>
  <si>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</si>
  <si>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</si>
  <si>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</si>
  <si>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</si>
  <si>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</si>
  <si>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</si>
  <si>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</si>
  <si>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</si>
  <si>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</si>
  <si>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</si>
  <si>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</si>
  <si>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</si>
  <si>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</si>
  <si>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</si>
  <si>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</si>
  <si>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</si>
  <si>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</si>
  <si>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</si>
  <si>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</si>
  <si>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</si>
  <si>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</si>
  <si>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</si>
  <si>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</si>
  <si>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</si>
  <si>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</si>
  <si>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</si>
  <si>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</si>
  <si>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</si>
  <si>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</si>
  <si>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</si>
  <si>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</si>
  <si>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</si>
  <si>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</si>
  <si>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</si>
  <si>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</si>
  <si>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</si>
  <si>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</si>
  <si>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</si>
  <si>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</si>
  <si>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</si>
  <si>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</si>
  <si>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</si>
  <si>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</si>
  <si>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</si>
  <si>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</si>
  <si>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</si>
  <si>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</si>
  <si>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</si>
  <si>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</si>
  <si>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</si>
  <si>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</si>
  <si>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</si>
  <si>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</si>
  <si>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</si>
  <si>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</si>
  <si>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</si>
  <si>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</si>
  <si>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</si>
  <si>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</si>
  <si>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</si>
  <si>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</si>
  <si>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</si>
  <si>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</si>
  <si>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</si>
  <si>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</si>
  <si>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</si>
  <si>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</si>
  <si>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</si>
  <si>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</si>
  <si>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</si>
  <si>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</si>
  <si>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</si>
  <si>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</si>
  <si>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</si>
  <si>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</si>
  <si>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</si>
  <si>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</si>
  <si>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</si>
  <si>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</si>
  <si>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</si>
  <si>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</si>
  <si>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</si>
  <si>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</si>
  <si>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</si>
  <si>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</si>
  <si>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</si>
  <si>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</si>
  <si>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</si>
  <si>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</si>
  <si>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</si>
  <si>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</si>
  <si>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</si>
  <si>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</si>
  <si>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</si>
  <si>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</si>
  <si>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</si>
  <si>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</si>
  <si>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</si>
  <si>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</si>
  <si>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</si>
  <si>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</si>
  <si>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</si>
  <si>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</si>
  <si>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</si>
  <si>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</si>
  <si>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</si>
  <si>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</si>
  <si>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</si>
  <si>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</si>
  <si>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</si>
  <si>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</si>
  <si>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</si>
  <si>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</si>
  <si>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</si>
  <si>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</si>
  <si>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</si>
  <si>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</si>
  <si>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</si>
  <si>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</si>
  <si>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</si>
  <si>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</si>
  <si>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</si>
  <si>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</si>
  <si>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</si>
  <si>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</si>
  <si>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</si>
  <si>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</si>
  <si>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</si>
  <si>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</si>
  <si>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</si>
  <si>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</si>
  <si>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</si>
  <si>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</si>
  <si>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</si>
  <si>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</si>
  <si>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</si>
  <si>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</si>
  <si>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</si>
  <si>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</si>
  <si>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</si>
  <si>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</si>
  <si>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</si>
  <si>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</si>
  <si>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</si>
  <si>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</si>
  <si>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</si>
  <si>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</si>
  <si>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</si>
  <si>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</si>
  <si>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</si>
  <si>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</si>
  <si>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</si>
  <si>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</si>
  <si>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</si>
  <si>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</si>
  <si>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</si>
  <si>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</si>
  <si>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</si>
  <si>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</si>
  <si>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</si>
  <si>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</si>
  <si>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</si>
  <si>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</si>
  <si>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</si>
  <si>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</si>
  <si>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</si>
  <si>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</si>
  <si>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</si>
  <si>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</si>
  <si>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</si>
  <si>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</si>
  <si>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</si>
  <si>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</si>
  <si>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</si>
  <si>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</si>
  <si>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</si>
  <si>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</si>
  <si>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</si>
  <si>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</si>
  <si>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</si>
  <si>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</si>
  <si>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</si>
  <si>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</si>
  <si>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</si>
  <si>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</si>
  <si>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</si>
  <si>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</si>
  <si>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</si>
  <si>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</si>
  <si>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</si>
  <si>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</si>
  <si>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</si>
  <si>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</si>
  <si>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</si>
  <si>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</si>
  <si>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</si>
  <si>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</si>
  <si>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</si>
  <si>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</si>
  <si>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</si>
  <si>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</si>
  <si>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</si>
  <si>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</si>
  <si>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</si>
  <si>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</si>
  <si>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</si>
  <si>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</si>
  <si>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</si>
  <si>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</si>
  <si>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</si>
  <si>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</si>
  <si>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</si>
  <si>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</si>
  <si>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</si>
  <si>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</si>
  <si>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</si>
  <si>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</si>
  <si>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</si>
  <si>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</si>
  <si>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</si>
  <si>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</si>
  <si>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</si>
  <si>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</si>
  <si>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</si>
  <si>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</si>
  <si>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</si>
  <si>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</si>
  <si>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</si>
  <si>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</si>
  <si>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</si>
  <si>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</si>
  <si>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</si>
  <si>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</si>
  <si>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</si>
  <si>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</si>
  <si>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</si>
  <si>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</si>
  <si>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</si>
  <si>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</si>
  <si>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</si>
  <si>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</si>
  <si>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</si>
  <si>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</si>
  <si>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</si>
  <si>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</si>
  <si>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</si>
  <si>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</si>
  <si>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</si>
  <si>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</si>
  <si>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</si>
  <si>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</si>
  <si>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</si>
  <si>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</si>
  <si>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</si>
  <si>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</si>
  <si>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</si>
  <si>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</si>
  <si>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</si>
  <si>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</si>
  <si>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</si>
  <si>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</si>
  <si>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</si>
  <si>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</si>
  <si>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</si>
  <si>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</si>
  <si>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</si>
  <si>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</si>
  <si>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</si>
  <si>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</si>
  <si>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</si>
  <si>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</si>
  <si>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</si>
  <si>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</si>
  <si>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</si>
  <si>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</si>
  <si>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</si>
  <si>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</si>
  <si>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</si>
  <si>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</si>
  <si>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</si>
  <si>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</si>
  <si>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</si>
  <si>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</si>
  <si>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</si>
  <si>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</si>
  <si>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</si>
  <si>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</si>
  <si>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</si>
  <si>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</si>
  <si>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</si>
  <si>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</si>
  <si>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</si>
  <si>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</si>
  <si>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</si>
  <si>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</si>
  <si>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</si>
  <si>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</si>
  <si>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</si>
  <si>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</si>
  <si>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</si>
  <si>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</si>
  <si>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</si>
  <si>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</si>
  <si>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</si>
  <si>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</si>
  <si>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</si>
  <si>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</si>
  <si>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</si>
  <si>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</si>
  <si>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</si>
  <si>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</si>
  <si>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</si>
  <si>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</si>
  <si>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</si>
  <si>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</si>
  <si>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</si>
  <si>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</si>
  <si>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</si>
  <si>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</si>
  <si>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</si>
  <si>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</si>
  <si>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</si>
  <si>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</si>
  <si>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</si>
  <si>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</si>
  <si>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</si>
  <si>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</si>
  <si>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</si>
  <si>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</si>
  <si>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</si>
  <si>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</si>
  <si>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</si>
  <si>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</si>
  <si>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</si>
  <si>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</si>
  <si>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</si>
  <si>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</si>
  <si>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</si>
  <si>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</si>
  <si>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</si>
  <si>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</si>
  <si>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</si>
  <si>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</si>
  <si>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</si>
  <si>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</si>
  <si>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</si>
  <si>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</si>
  <si>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</si>
  <si>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</si>
  <si>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</si>
  <si>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</si>
  <si>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</si>
  <si>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</si>
  <si>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</si>
  <si>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</si>
  <si>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</si>
  <si>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</si>
  <si>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</si>
  <si>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</si>
  <si>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</si>
  <si>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</si>
  <si>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</si>
  <si>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</si>
  <si>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</si>
  <si>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</si>
  <si>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</si>
  <si>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</si>
  <si>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</si>
  <si>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</si>
  <si>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</si>
  <si>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</si>
  <si>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</si>
  <si>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</si>
  <si>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</si>
  <si>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</si>
  <si>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</si>
  <si>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</si>
  <si>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</si>
  <si>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</si>
  <si>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</si>
  <si>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</si>
  <si>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</si>
  <si>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</si>
  <si>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</si>
  <si>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</si>
  <si>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</si>
  <si>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</si>
  <si>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</si>
  <si>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</si>
  <si>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</si>
  <si>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</si>
  <si>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</si>
  <si>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</si>
  <si>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</si>
  <si>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</si>
  <si>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</si>
  <si>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</si>
  <si>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</si>
  <si>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</si>
  <si>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</si>
  <si>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</si>
  <si>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</si>
  <si>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</si>
  <si>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</si>
  <si>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</si>
  <si>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</si>
  <si>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</si>
  <si>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</si>
  <si>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</si>
  <si>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</si>
  <si>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</si>
  <si>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</si>
  <si>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</si>
  <si>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</si>
  <si>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</si>
  <si>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</si>
  <si>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</si>
  <si>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</si>
  <si>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</si>
  <si>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</si>
  <si>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</si>
  <si>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</si>
  <si>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</si>
  <si>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</si>
  <si>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</si>
  <si>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</si>
  <si>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</si>
  <si>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</si>
  <si>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</si>
  <si>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</si>
  <si>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</si>
  <si>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</si>
  <si>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</si>
  <si>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</si>
  <si>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</si>
  <si>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</si>
  <si>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</si>
  <si>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</si>
  <si>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</si>
  <si>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</si>
  <si>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</si>
  <si>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</si>
  <si>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</si>
  <si>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</si>
  <si>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</si>
  <si>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</si>
  <si>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</si>
  <si>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</si>
  <si>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</si>
  <si>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</si>
  <si>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</si>
  <si>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</si>
  <si>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</si>
  <si>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</si>
  <si>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</si>
  <si>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</si>
  <si>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</si>
  <si>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</si>
  <si>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</si>
  <si>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</si>
  <si>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</si>
  <si>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</si>
  <si>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</si>
  <si>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</si>
  <si>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</si>
  <si>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</si>
  <si>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</si>
  <si>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</si>
  <si>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</si>
  <si>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</si>
  <si>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</si>
  <si>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</si>
  <si>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</si>
  <si>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</si>
  <si>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</si>
  <si>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</si>
  <si>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</si>
  <si>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</si>
  <si>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</si>
  <si>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</si>
  <si>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</si>
  <si>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</si>
  <si>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</si>
  <si>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</si>
  <si>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</si>
  <si>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</si>
  <si>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</si>
  <si>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</si>
  <si>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</si>
  <si>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</si>
  <si>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</si>
  <si>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</si>
  <si>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</si>
  <si>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</si>
  <si>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</si>
  <si>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</si>
  <si>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</si>
  <si>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</si>
  <si>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</si>
  <si>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</si>
  <si>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</si>
  <si>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</si>
  <si>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</si>
  <si>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</si>
  <si>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</si>
  <si>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</si>
  <si>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</si>
  <si>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</si>
  <si>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</si>
  <si>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</si>
  <si>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</si>
  <si>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</si>
  <si>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</si>
  <si>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</si>
  <si>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</si>
  <si>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</si>
  <si>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</si>
  <si>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</si>
  <si>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</si>
  <si>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</si>
  <si>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</si>
  <si>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</si>
  <si>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</si>
  <si>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</si>
  <si>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</si>
  <si>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</si>
  <si>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</si>
  <si>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</si>
  <si>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</si>
  <si>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</si>
  <si>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</si>
  <si>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</si>
  <si>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</si>
  <si>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</si>
  <si>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</si>
  <si>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</si>
  <si>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</si>
  <si>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</si>
  <si>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</si>
  <si>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</si>
  <si>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</si>
  <si>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</si>
  <si>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</si>
  <si>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</si>
  <si>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</si>
  <si>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</si>
  <si>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</si>
  <si>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</si>
  <si>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</si>
  <si>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</si>
  <si>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</si>
  <si>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</si>
  <si>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</si>
  <si>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</si>
  <si>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</si>
  <si>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</si>
  <si>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</si>
  <si>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</si>
  <si>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</si>
  <si>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</si>
  <si>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</si>
  <si>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</si>
  <si>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</si>
  <si>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</si>
  <si>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</si>
  <si>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</si>
  <si>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</si>
  <si>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</si>
  <si>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</si>
  <si>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</si>
  <si>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</si>
  <si>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</si>
  <si>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</si>
  <si>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</si>
  <si>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</si>
  <si>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</si>
  <si>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</si>
  <si>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</si>
  <si>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</si>
  <si>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</si>
  <si>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</si>
  <si>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</si>
  <si>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</si>
  <si>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</si>
  <si>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</si>
  <si>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</si>
  <si>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</si>
  <si>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</si>
  <si>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</si>
  <si>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</si>
  <si>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</si>
  <si>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</si>
  <si>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</si>
  <si>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</si>
  <si>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</si>
  <si>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</si>
  <si>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</si>
  <si>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</si>
  <si>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</si>
  <si>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</si>
  <si>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</si>
  <si>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</si>
  <si>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</si>
  <si>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</si>
  <si>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</si>
  <si>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</si>
  <si>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</si>
  <si>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</si>
  <si>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</si>
  <si>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</si>
  <si>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</si>
  <si>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</si>
  <si>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</si>
  <si>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</si>
  <si>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</si>
  <si>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</si>
  <si>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</si>
  <si>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</si>
  <si>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</si>
  <si>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</si>
  <si>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</si>
  <si>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</si>
  <si>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</si>
  <si>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</si>
  <si>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</si>
  <si>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</si>
  <si>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</si>
  <si>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</si>
  <si>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</si>
  <si>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</si>
  <si>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</si>
  <si>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</si>
  <si>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</si>
  <si>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</si>
  <si>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</si>
  <si>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</si>
  <si>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</si>
  <si>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</si>
  <si>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</si>
  <si>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</si>
  <si>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</si>
  <si>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</si>
  <si>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</si>
  <si>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</si>
  <si>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</si>
  <si>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</si>
  <si>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</si>
  <si>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</si>
  <si>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</si>
  <si>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</si>
  <si>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</si>
  <si>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</si>
  <si>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</si>
  <si>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</si>
  <si>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</si>
  <si>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</si>
  <si>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</si>
  <si>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</si>
  <si>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</si>
  <si>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</si>
  <si>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</si>
  <si>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</si>
  <si>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</si>
  <si>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</si>
  <si>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</si>
  <si>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</si>
  <si>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</si>
  <si>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</si>
  <si>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</si>
  <si>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</si>
  <si>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</si>
  <si>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</si>
  <si>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</si>
  <si>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</si>
  <si>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</si>
  <si>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</si>
  <si>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</si>
  <si>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</si>
  <si>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</si>
  <si>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</si>
  <si>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</si>
  <si>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</si>
  <si>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</si>
  <si>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</si>
  <si>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</si>
  <si>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</si>
  <si>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</si>
  <si>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</si>
  <si>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</si>
  <si>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</si>
  <si>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</si>
  <si>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</si>
  <si>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</si>
  <si>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</si>
  <si>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</si>
  <si>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</si>
  <si>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</si>
  <si>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</si>
  <si>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</si>
  <si>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</si>
  <si>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</si>
  <si>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</si>
  <si>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</si>
  <si>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</si>
  <si>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</si>
  <si>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</si>
  <si>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</si>
  <si>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</si>
  <si>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</si>
  <si>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</si>
  <si>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</si>
  <si>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</si>
  <si>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</si>
  <si>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</si>
  <si>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</si>
  <si>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</si>
  <si>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</si>
  <si>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</si>
  <si>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</si>
  <si>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</si>
  <si>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</si>
  <si>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</si>
  <si>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</si>
  <si>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</si>
  <si>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</si>
  <si>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</si>
  <si>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</si>
  <si>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</si>
  <si>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</si>
  <si>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</si>
  <si>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</si>
  <si>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</si>
  <si>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</si>
  <si>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</si>
  <si>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</si>
  <si>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</si>
  <si>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</si>
  <si>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</si>
  <si>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</si>
  <si>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</si>
  <si>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</si>
  <si>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</si>
  <si>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</si>
  <si>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</si>
  <si>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</si>
  <si>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</si>
  <si>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</si>
  <si>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</si>
  <si>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</si>
  <si>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</si>
  <si>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</si>
  <si>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</si>
  <si>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</si>
  <si>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</si>
  <si>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</si>
  <si>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</si>
  <si>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</si>
  <si>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</si>
  <si>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</si>
  <si>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</si>
  <si>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</si>
  <si>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</si>
  <si>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</si>
  <si>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</si>
  <si>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</si>
  <si>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</si>
  <si>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</si>
  <si>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</si>
  <si>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</si>
  <si>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</si>
  <si>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</si>
  <si>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</si>
  <si>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</si>
  <si>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</si>
  <si>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</si>
  <si>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</si>
  <si>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</si>
  <si>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</si>
  <si>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</si>
  <si>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</si>
  <si>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</si>
  <si>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</si>
  <si>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</si>
  <si>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</si>
  <si>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</si>
  <si>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</si>
  <si>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</si>
  <si>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</si>
  <si>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</si>
  <si>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</si>
  <si>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</si>
  <si>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</si>
  <si>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</si>
  <si>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</si>
  <si>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</si>
  <si>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</si>
  <si>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</si>
  <si>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</si>
  <si>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</si>
  <si>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</si>
  <si>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</si>
  <si>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</si>
  <si>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</si>
  <si>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</si>
  <si>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</si>
  <si>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</si>
  <si>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</si>
  <si>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</si>
  <si>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</si>
  <si>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</si>
  <si>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</si>
  <si>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</si>
  <si>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</si>
  <si>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</si>
  <si>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</si>
  <si>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</si>
  <si>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</si>
  <si>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</si>
  <si>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</si>
  <si>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</si>
  <si>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</si>
  <si>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</si>
  <si>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</si>
  <si>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</si>
  <si>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</si>
  <si>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</si>
  <si>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</si>
  <si>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</si>
  <si>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</si>
  <si>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</si>
  <si>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</si>
  <si>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</si>
  <si>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</si>
  <si>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</si>
  <si>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</si>
  <si>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</si>
  <si>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</si>
  <si>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</si>
  <si>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</si>
  <si>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</si>
  <si>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</si>
  <si>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</si>
  <si>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</si>
  <si>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</si>
  <si>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</si>
  <si>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</si>
  <si>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</si>
  <si>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</si>
  <si>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</si>
  <si>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</si>
  <si>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</si>
  <si>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</si>
  <si>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</si>
  <si>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</si>
  <si>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</si>
  <si>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</si>
  <si>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</si>
  <si>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</si>
  <si>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</si>
  <si>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</si>
  <si>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</si>
  <si>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</si>
  <si>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</si>
  <si>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</si>
  <si>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</si>
  <si>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</si>
  <si>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</si>
  <si>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</si>
  <si>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</si>
  <si>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</si>
  <si>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</si>
  <si>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</si>
  <si>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</si>
  <si>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</si>
  <si>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</si>
  <si>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</si>
  <si>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</si>
  <si>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</si>
  <si>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</si>
  <si>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</si>
  <si>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</si>
  <si>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</si>
  <si>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</si>
  <si>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</si>
  <si>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</si>
  <si>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</si>
  <si>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</si>
  <si>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</si>
  <si>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</si>
  <si>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</si>
  <si>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</si>
  <si>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</si>
  <si>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</si>
  <si>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</si>
  <si>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</si>
  <si>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</si>
  <si>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</si>
  <si>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</si>
  <si>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</si>
  <si>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</si>
  <si>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</si>
  <si>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</si>
  <si>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</si>
  <si>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</si>
  <si>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</si>
  <si>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</si>
  <si>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</si>
  <si>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</si>
  <si>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</si>
  <si>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</si>
  <si>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</si>
  <si>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</si>
  <si>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</si>
  <si>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</si>
  <si>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</si>
  <si>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</si>
  <si>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</si>
  <si>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</si>
  <si>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</si>
  <si>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</si>
  <si>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</si>
  <si>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</si>
  <si>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</si>
  <si>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</si>
  <si>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</si>
  <si>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</si>
  <si>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</si>
  <si>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</si>
  <si>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</si>
  <si>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</si>
  <si>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</si>
  <si>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</si>
  <si>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</si>
  <si>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</si>
  <si>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</si>
  <si>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</si>
  <si>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</si>
  <si>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</si>
  <si>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</si>
  <si>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</si>
  <si>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</si>
  <si>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</si>
  <si>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</si>
  <si>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</si>
  <si>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</si>
  <si>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</si>
  <si>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</si>
  <si>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</si>
  <si>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</si>
  <si>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</si>
  <si>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</si>
  <si>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</si>
  <si>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</si>
  <si>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</si>
  <si>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</si>
  <si>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</si>
  <si>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</si>
  <si>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</si>
  <si>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</si>
  <si>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</si>
  <si>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</si>
  <si>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</si>
  <si>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</si>
  <si>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</si>
  <si>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</si>
  <si>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</si>
  <si>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</si>
  <si>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</si>
  <si>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</si>
  <si>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</si>
  <si>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</si>
  <si>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</si>
  <si>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</si>
  <si>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</si>
  <si>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</si>
  <si>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</si>
  <si>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</si>
  <si>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</si>
  <si>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</si>
  <si>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</si>
  <si>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</si>
  <si>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</si>
  <si>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</si>
  <si>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</si>
  <si>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</si>
  <si>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</si>
  <si>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</si>
  <si>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</si>
  <si>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</si>
  <si>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</si>
  <si>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</si>
  <si>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</si>
  <si>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</si>
  <si>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</si>
  <si>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</si>
  <si>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</si>
  <si>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</si>
  <si>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</si>
  <si>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</si>
  <si>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</si>
  <si>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</si>
  <si>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</si>
  <si>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</si>
  <si>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</si>
  <si>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</si>
  <si>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</si>
  <si>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</si>
  <si>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</si>
  <si>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</si>
  <si>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</si>
  <si>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</si>
  <si>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</si>
  <si>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</si>
  <si>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</si>
  <si>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</si>
  <si>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</si>
  <si>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</si>
  <si>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</si>
  <si>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</si>
  <si>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</si>
  <si>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</si>
  <si>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</si>
  <si>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</si>
  <si>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</si>
  <si>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</si>
  <si>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</si>
  <si>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</si>
  <si>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</si>
  <si>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</si>
  <si>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</si>
  <si>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</si>
  <si>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</si>
  <si>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</si>
  <si>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</si>
  <si>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</si>
  <si>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</si>
  <si>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</si>
  <si>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</si>
  <si>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</si>
  <si>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</si>
  <si>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</si>
  <si>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</si>
  <si>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</si>
  <si>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</si>
  <si>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</si>
  <si>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</si>
  <si>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</si>
  <si>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</si>
  <si>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</si>
  <si>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</si>
  <si>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</si>
  <si>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</si>
  <si>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</si>
  <si>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</si>
  <si>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</si>
  <si>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</si>
  <si>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</si>
  <si>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</si>
  <si>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</si>
  <si>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</si>
  <si>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</si>
  <si>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</si>
  <si>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</si>
  <si>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</si>
  <si>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</si>
  <si>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</si>
  <si>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</si>
  <si>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</si>
  <si>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</si>
  <si>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</si>
  <si>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</si>
  <si>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</si>
  <si>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</si>
  <si>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</si>
  <si>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</si>
  <si>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</si>
  <si>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</si>
  <si>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</si>
  <si>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</si>
  <si>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</si>
  <si>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</si>
  <si>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</si>
  <si>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</si>
  <si>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</si>
  <si>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</si>
  <si>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</si>
  <si>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</si>
  <si>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</si>
  <si>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</si>
  <si>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</si>
  <si>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</si>
  <si>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</si>
  <si>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</si>
  <si>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</si>
  <si>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</si>
  <si>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</si>
  <si>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</si>
  <si>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</si>
  <si>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</si>
  <si>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</si>
  <si>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</si>
  <si>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</si>
  <si>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</si>
  <si>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</si>
  <si>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</si>
  <si>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</si>
  <si>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</si>
  <si>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</si>
  <si>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</si>
  <si>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</si>
  <si>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</si>
  <si>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</si>
  <si>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</si>
  <si>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</si>
  <si>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</si>
  <si>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</si>
  <si>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</si>
  <si>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</si>
  <si>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</si>
  <si>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</si>
  <si>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</si>
  <si>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</si>
  <si>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</si>
  <si>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</si>
  <si>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</si>
  <si>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</si>
  <si>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</si>
  <si>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</si>
  <si>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</si>
  <si>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</si>
  <si>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</si>
  <si>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</si>
  <si>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</si>
  <si>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</si>
  <si>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</si>
  <si>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</si>
  <si>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</si>
  <si>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</si>
  <si>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</si>
  <si>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</si>
  <si>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</si>
  <si>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</si>
  <si>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</si>
  <si>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</si>
  <si>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</si>
  <si>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</si>
  <si>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</si>
  <si>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</si>
  <si>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</si>
  <si>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</si>
  <si>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</si>
  <si>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</si>
  <si>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</si>
  <si>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</si>
  <si>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</si>
  <si>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</si>
  <si>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</si>
  <si>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</si>
  <si>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</si>
  <si>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</si>
  <si>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</si>
  <si>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</si>
  <si>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</si>
  <si>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</si>
  <si>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</si>
  <si>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</si>
  <si>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</si>
  <si>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</si>
  <si>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</si>
  <si>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</si>
  <si>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</si>
  <si>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</si>
  <si>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</si>
  <si>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</si>
  <si>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</si>
  <si>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</si>
  <si>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</si>
  <si>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</si>
  <si>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</si>
  <si>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</si>
  <si>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</si>
  <si>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</si>
  <si>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</si>
  <si>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</si>
  <si>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</si>
  <si>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</si>
  <si>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</si>
  <si>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</si>
  <si>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</si>
  <si>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</si>
  <si>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</si>
  <si>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</si>
  <si>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</si>
  <si>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</si>
  <si>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</si>
  <si>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</si>
  <si>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</si>
  <si>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</si>
  <si>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</si>
  <si>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</si>
  <si>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</si>
  <si>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</si>
  <si>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</si>
  <si>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</si>
  <si>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</si>
  <si>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</si>
  <si>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</si>
  <si>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</si>
  <si>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</si>
  <si>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</si>
  <si>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</si>
  <si>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</si>
  <si>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</si>
  <si>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</si>
  <si>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</si>
  <si>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</si>
  <si>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</si>
  <si>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</si>
  <si>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</si>
  <si>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</si>
  <si>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</si>
  <si>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</si>
  <si>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</si>
  <si>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</si>
  <si>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</si>
  <si>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</si>
  <si>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</si>
  <si>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</si>
  <si>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</si>
  <si>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</si>
  <si>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</si>
  <si>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</si>
  <si>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</si>
  <si>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</si>
  <si>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</si>
  <si>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</si>
  <si>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</si>
  <si>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</si>
  <si>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</si>
  <si>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</si>
  <si>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</si>
  <si>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</si>
  <si>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</si>
  <si>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</si>
  <si>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</si>
  <si>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</si>
  <si>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</si>
  <si>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</si>
  <si>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</si>
  <si>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</si>
  <si>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</si>
  <si>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</si>
  <si>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</si>
  <si>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</si>
  <si>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</si>
  <si>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</si>
  <si>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</si>
  <si>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</si>
  <si>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</si>
  <si>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</si>
  <si>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</si>
  <si>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</si>
  <si>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</si>
  <si>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</si>
  <si>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</si>
  <si>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</si>
  <si>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</si>
  <si>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</si>
  <si>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</si>
  <si>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</si>
  <si>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</si>
  <si>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</si>
  <si>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</si>
  <si>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</si>
  <si>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</si>
  <si>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</si>
  <si>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</si>
  <si>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</si>
  <si>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</si>
  <si>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</si>
  <si>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</si>
  <si>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</si>
  <si>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</si>
  <si>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</si>
  <si>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</si>
  <si>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</si>
  <si>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</si>
  <si>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</si>
  <si>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</si>
  <si>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</si>
  <si>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</si>
  <si>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</si>
  <si>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</si>
  <si>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</si>
  <si>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</si>
  <si>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</si>
  <si>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</si>
  <si>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</si>
  <si>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</si>
  <si>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</si>
  <si>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</si>
  <si>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</si>
  <si>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</si>
  <si>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</si>
  <si>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</si>
  <si>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</si>
  <si>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</si>
  <si>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</si>
  <si>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</si>
  <si>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</si>
  <si>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</si>
  <si>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</si>
  <si>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</si>
  <si>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</si>
  <si>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</si>
  <si>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</si>
  <si>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</si>
  <si>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</si>
  <si>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</si>
  <si>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</si>
  <si>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</si>
  <si>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</si>
  <si>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</si>
  <si>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</si>
  <si>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</si>
  <si>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</si>
  <si>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</si>
  <si>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</si>
  <si>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</si>
  <si>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</si>
  <si>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</si>
  <si>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</si>
  <si>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</si>
  <si>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</si>
  <si>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</si>
  <si>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</si>
  <si>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</si>
  <si>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</si>
  <si>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</si>
  <si>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</si>
  <si>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</si>
  <si>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</si>
  <si>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</si>
  <si>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</si>
  <si>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</si>
  <si>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</si>
  <si>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</si>
  <si>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</si>
  <si>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</si>
  <si>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</si>
  <si>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</si>
  <si>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</si>
  <si>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</si>
  <si>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</si>
  <si>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</si>
  <si>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</si>
  <si>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</si>
  <si>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</si>
  <si>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</si>
  <si>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</si>
  <si>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</si>
  <si>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</si>
  <si>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</si>
  <si>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</si>
  <si>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</si>
  <si>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</si>
  <si>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</si>
  <si>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</si>
  <si>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</si>
  <si>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</si>
  <si>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</si>
  <si>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</si>
  <si>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</si>
  <si>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</si>
  <si>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</si>
  <si>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</si>
  <si>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</si>
  <si>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</si>
  <si>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</si>
  <si>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</si>
  <si>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</si>
  <si>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</si>
  <si>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</si>
  <si>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</si>
  <si>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</si>
  <si>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</si>
  <si>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</si>
  <si>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</si>
  <si>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</si>
  <si>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</si>
  <si>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</si>
  <si>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</si>
  <si>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</si>
  <si>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</si>
  <si>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</si>
  <si>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</si>
  <si>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</si>
  <si>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</si>
  <si>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</si>
  <si>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</si>
  <si>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</si>
  <si>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</si>
  <si>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</si>
  <si>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</si>
  <si>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</si>
  <si>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</si>
  <si>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</si>
  <si>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</si>
  <si>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</si>
  <si>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</si>
  <si>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</si>
  <si>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</si>
  <si>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</si>
  <si>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</si>
  <si>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</si>
  <si>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</si>
  <si>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</si>
  <si>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</si>
  <si>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</si>
  <si>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</si>
  <si>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</si>
  <si>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</si>
  <si>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</si>
  <si>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</si>
  <si>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</si>
  <si>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</si>
  <si>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</si>
  <si>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</si>
  <si>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</si>
  <si>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</si>
  <si>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</si>
  <si>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</si>
  <si>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</si>
  <si>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</si>
  <si>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</si>
  <si>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</si>
  <si>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</si>
  <si>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</si>
  <si>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</si>
  <si>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</si>
  <si>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</si>
  <si>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</si>
  <si>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</si>
  <si>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</si>
  <si>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</si>
  <si>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</si>
  <si>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</si>
  <si>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</si>
  <si>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</si>
  <si>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</si>
  <si>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</si>
  <si>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</si>
  <si>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</si>
  <si>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</si>
  <si>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</si>
  <si>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</si>
  <si>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</si>
  <si>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</si>
  <si>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</si>
  <si>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</si>
  <si>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</si>
  <si>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</si>
  <si>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</si>
  <si>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</si>
  <si>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</si>
  <si>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</si>
  <si>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</si>
  <si>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</si>
  <si>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</si>
  <si>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</si>
  <si>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</si>
  <si>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</si>
  <si>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</si>
  <si>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</si>
  <si>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</si>
  <si>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</si>
  <si>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</si>
  <si>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</si>
  <si>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</si>
  <si>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</si>
  <si>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</si>
  <si>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</si>
  <si>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</si>
  <si>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</si>
  <si>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</si>
  <si>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</si>
  <si>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</si>
  <si>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</si>
  <si>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</si>
  <si>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</si>
  <si>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</si>
  <si>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</si>
  <si>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</si>
  <si>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</si>
  <si>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</si>
  <si>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</si>
  <si>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</si>
  <si>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</si>
  <si>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</si>
  <si>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</si>
  <si>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</si>
  <si>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</si>
  <si>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</si>
  <si>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</si>
  <si>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</si>
  <si>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</si>
  <si>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</si>
  <si>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</si>
  <si>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</si>
  <si>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</si>
  <si>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</si>
  <si>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</si>
  <si>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</si>
  <si>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</si>
  <si>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</si>
  <si>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</si>
  <si>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</si>
  <si>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</si>
  <si>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</si>
  <si>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</si>
  <si>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</si>
  <si>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</si>
  <si>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</si>
  <si>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</si>
  <si>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</si>
  <si>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</si>
  <si>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</si>
  <si>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</si>
  <si>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</si>
  <si>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</si>
  <si>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</si>
  <si>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</si>
  <si>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</si>
  <si>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</si>
  <si>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</si>
  <si>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</si>
  <si>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</si>
  <si>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</si>
  <si>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</si>
  <si>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</si>
  <si>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</si>
  <si>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</si>
  <si>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</si>
  <si>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</si>
  <si>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</si>
  <si>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</si>
  <si>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</si>
  <si>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</si>
  <si>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</si>
  <si>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</si>
  <si>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</si>
  <si>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</si>
  <si>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</si>
  <si>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</si>
  <si>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</si>
  <si>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</si>
  <si>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</si>
  <si>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</si>
  <si>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</si>
  <si>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</si>
  <si>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</si>
  <si>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</si>
  <si>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</si>
  <si>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</si>
  <si>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</si>
  <si>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</si>
  <si>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</si>
  <si>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</si>
  <si>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</si>
  <si>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</si>
  <si>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</si>
  <si>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</si>
  <si>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</si>
  <si>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</si>
  <si>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</si>
  <si>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</si>
  <si>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</si>
  <si>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</si>
  <si>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</si>
  <si>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</si>
  <si>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</si>
  <si>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</si>
  <si>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</si>
  <si>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</si>
  <si>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</si>
  <si>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</si>
  <si>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</si>
  <si>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</si>
  <si>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</si>
  <si>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</si>
  <si>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</si>
  <si>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</si>
  <si>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</si>
  <si>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</si>
  <si>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</si>
  <si>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</si>
  <si>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</si>
  <si>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</si>
  <si>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</si>
  <si>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</si>
  <si>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</si>
  <si>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</si>
  <si>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</si>
  <si>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</si>
  <si>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</si>
  <si>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</si>
  <si>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</si>
  <si>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</si>
  <si>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</si>
  <si>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</si>
  <si>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</si>
  <si>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</si>
  <si>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</si>
  <si>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</si>
  <si>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</si>
  <si>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</si>
  <si>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</si>
  <si>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</si>
  <si>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</si>
  <si>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</si>
  <si>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</si>
  <si>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</si>
  <si>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</si>
  <si>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</si>
  <si>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</si>
  <si>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</si>
  <si>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</si>
  <si>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</si>
  <si>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</si>
  <si>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</si>
  <si>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</si>
  <si>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</si>
  <si>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</si>
  <si>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</si>
  <si>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</si>
  <si>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</si>
  <si>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</si>
  <si>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</si>
  <si>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</si>
  <si>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</si>
  <si>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</si>
  <si>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</si>
  <si>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</si>
  <si>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</si>
  <si>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</si>
  <si>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</si>
  <si>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</si>
  <si>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</si>
  <si>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</si>
  <si>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</si>
  <si>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</si>
  <si>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</si>
  <si>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</si>
  <si>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</si>
  <si>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</si>
  <si>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</si>
  <si>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</si>
  <si>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</si>
  <si>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</si>
  <si>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</si>
  <si>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</si>
  <si>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</si>
  <si>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</si>
  <si>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</si>
  <si>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</si>
  <si>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</si>
  <si>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</si>
  <si>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</si>
  <si>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</si>
  <si>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</si>
  <si>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</si>
  <si>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</si>
  <si>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</si>
  <si>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</si>
  <si>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</si>
  <si>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</si>
  <si>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</si>
  <si>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</si>
  <si>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</si>
  <si>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</si>
  <si>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</si>
  <si>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</si>
  <si>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</si>
  <si>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</si>
  <si>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</si>
  <si>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</si>
  <si>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</si>
  <si>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</si>
  <si>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</si>
  <si>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</si>
  <si>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</si>
  <si>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</si>
  <si>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</si>
  <si>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</si>
  <si>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</si>
  <si>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</si>
  <si>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</si>
  <si>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</si>
  <si>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</si>
  <si>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</si>
  <si>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</si>
  <si>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</si>
  <si>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</si>
  <si>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</si>
  <si>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</si>
  <si>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</si>
  <si>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</si>
  <si>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</si>
  <si>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</si>
  <si>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</si>
  <si>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</si>
  <si>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</si>
  <si>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</si>
  <si>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</si>
  <si>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</si>
  <si>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</si>
  <si>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</si>
  <si>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</si>
  <si>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</si>
  <si>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</si>
  <si>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</si>
  <si>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</si>
  <si>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</si>
  <si>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</si>
  <si>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</si>
  <si>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</si>
  <si>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</si>
  <si>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</si>
  <si>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</si>
  <si>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</si>
  <si>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</si>
  <si>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</si>
  <si>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</si>
  <si>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</si>
  <si>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</si>
  <si>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</si>
  <si>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</si>
  <si>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</si>
  <si>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</si>
  <si>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</si>
  <si>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</si>
  <si>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</si>
  <si>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</si>
  <si>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</si>
  <si>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</si>
  <si>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</si>
  <si>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</si>
  <si>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</si>
  <si>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</si>
  <si>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</si>
  <si>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</si>
  <si>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</si>
  <si>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</si>
  <si>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</si>
  <si>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</si>
  <si>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</si>
  <si>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</si>
  <si>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</si>
  <si>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</si>
  <si>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</si>
  <si>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</si>
  <si>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</si>
  <si>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</si>
  <si>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</si>
  <si>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</si>
  <si>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</si>
  <si>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</si>
  <si>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</si>
  <si>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</si>
  <si>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</si>
  <si>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</si>
  <si>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</si>
  <si>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</si>
  <si>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</si>
  <si>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</si>
  <si>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</si>
  <si>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</si>
  <si>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</si>
  <si>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</si>
  <si>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</si>
  <si>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</si>
  <si>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</si>
  <si>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</si>
  <si>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</si>
  <si>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</si>
  <si>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</si>
  <si>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</si>
  <si>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</si>
  <si>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</si>
  <si>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</si>
  <si>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</si>
  <si>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</si>
  <si>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</si>
  <si>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</si>
  <si>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</si>
  <si>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</si>
  <si>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</si>
  <si>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</si>
  <si>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</si>
  <si>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</si>
  <si>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</si>
  <si>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</si>
  <si>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</si>
  <si>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</si>
  <si>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</si>
  <si>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</si>
  <si>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</si>
  <si>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</si>
  <si>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</si>
  <si>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</si>
  <si>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</si>
  <si>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</si>
  <si>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</si>
  <si>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</si>
  <si>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</si>
  <si>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</si>
  <si>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</si>
  <si>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</si>
  <si>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</si>
  <si>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</si>
  <si>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</si>
  <si>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</si>
  <si>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</si>
  <si>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</si>
  <si>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</si>
  <si>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</si>
  <si>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</si>
  <si>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</si>
  <si>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</si>
  <si>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</si>
  <si>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</si>
  <si>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</si>
  <si>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</si>
  <si>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</si>
  <si>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</si>
  <si>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</si>
  <si>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</si>
  <si>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</si>
  <si>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</si>
  <si>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</si>
  <si>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</si>
  <si>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</si>
  <si>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</si>
  <si>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</si>
  <si>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</si>
  <si>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</si>
  <si>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</si>
  <si>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</si>
  <si>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</si>
  <si>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</si>
  <si>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</si>
  <si>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</si>
  <si>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</si>
  <si>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</si>
  <si>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</si>
  <si>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</si>
  <si>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</si>
  <si>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</si>
  <si>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</si>
  <si>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</si>
  <si>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</si>
  <si>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</si>
  <si>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</si>
  <si>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</si>
  <si>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</si>
  <si>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</si>
  <si>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</si>
  <si>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</si>
  <si>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</si>
  <si>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</si>
  <si>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</si>
  <si>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</si>
  <si>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</si>
  <si>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</si>
  <si>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</si>
  <si>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</si>
  <si>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</si>
  <si>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</si>
  <si>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</si>
  <si>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</si>
  <si>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</si>
  <si>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</si>
  <si>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</si>
  <si>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</si>
  <si>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</si>
  <si>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</si>
  <si>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</si>
  <si>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</si>
  <si>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</si>
  <si>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</si>
  <si>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</si>
  <si>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</si>
  <si>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</si>
  <si>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</si>
  <si>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</si>
  <si>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</si>
  <si>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</si>
  <si>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</si>
  <si>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</si>
  <si>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</si>
  <si>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</si>
  <si>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</si>
  <si>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</si>
  <si>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</si>
  <si>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</si>
  <si>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</si>
  <si>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</si>
  <si>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</si>
  <si>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</si>
  <si>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</si>
  <si>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</si>
  <si>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</si>
  <si>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</si>
  <si>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</si>
  <si>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</si>
  <si>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</si>
  <si>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</si>
  <si>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</si>
  <si>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</si>
  <si>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</si>
  <si>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</si>
  <si>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</si>
  <si>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</si>
  <si>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</si>
  <si>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</si>
  <si>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</si>
  <si>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</si>
  <si>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</si>
  <si>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</si>
  <si>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</si>
  <si>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</si>
  <si>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</si>
  <si>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</si>
  <si>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</si>
  <si>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</si>
  <si>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</si>
  <si>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</si>
  <si>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</si>
  <si>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</si>
  <si>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</si>
  <si>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</si>
  <si>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</si>
  <si>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</si>
  <si>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</si>
  <si>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</si>
  <si>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</si>
  <si>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</si>
  <si>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</si>
  <si>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</si>
  <si>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</si>
  <si>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</si>
  <si>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</si>
  <si>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</si>
  <si>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</si>
  <si>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</si>
  <si>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</si>
  <si>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</si>
  <si>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</si>
  <si>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</si>
  <si>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</si>
  <si>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</si>
  <si>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</si>
  <si>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</si>
  <si>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</si>
  <si>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</si>
  <si>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</si>
  <si>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</si>
  <si>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</si>
  <si>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</si>
  <si>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</si>
  <si>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</si>
  <si>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</si>
  <si>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</si>
  <si>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</si>
  <si>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</si>
  <si>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</si>
  <si>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</si>
  <si>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</si>
  <si>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</si>
  <si>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</si>
  <si>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</si>
  <si>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</si>
  <si>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</si>
  <si>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</si>
  <si>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</si>
  <si>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</si>
  <si>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</si>
  <si>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</si>
  <si>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</si>
  <si>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</si>
  <si>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</si>
  <si>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</si>
  <si>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</si>
  <si>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</si>
  <si>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</si>
  <si>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</si>
  <si>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</si>
  <si>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</si>
  <si>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</si>
  <si>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</si>
  <si>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</si>
  <si>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</si>
  <si>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</si>
  <si>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</si>
  <si>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</si>
  <si>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</si>
  <si>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</si>
  <si>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</si>
  <si>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</si>
  <si>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</si>
  <si>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</si>
  <si>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</si>
  <si>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</si>
  <si>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</si>
  <si>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</si>
  <si>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</si>
  <si>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</si>
  <si>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</si>
  <si>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</si>
  <si>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</si>
  <si>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</si>
  <si>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</si>
  <si>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</si>
  <si>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</si>
  <si>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</si>
  <si>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</si>
  <si>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</si>
  <si>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</si>
  <si>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</si>
  <si>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</si>
  <si>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</si>
  <si>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</si>
  <si>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</si>
  <si>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</si>
  <si>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</si>
  <si>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</si>
  <si>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</si>
  <si>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</si>
  <si>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</si>
  <si>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</si>
  <si>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</si>
  <si>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</si>
  <si>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</si>
  <si>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</si>
  <si>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</si>
  <si>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</si>
  <si>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</si>
  <si>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</si>
  <si>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</si>
  <si>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</si>
  <si>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</si>
  <si>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</si>
  <si>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</si>
  <si>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</si>
  <si>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</si>
  <si>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</si>
  <si>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</si>
  <si>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</si>
  <si>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</si>
  <si>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</si>
  <si>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</si>
  <si>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</si>
  <si>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</si>
  <si>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</si>
  <si>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</si>
  <si>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</si>
  <si>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</si>
  <si>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</si>
  <si>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</si>
  <si>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</si>
  <si>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</si>
  <si>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</si>
  <si>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</si>
  <si>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</si>
  <si>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</si>
  <si>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</si>
  <si>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</si>
  <si>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</si>
  <si>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</si>
  <si>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</si>
  <si>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</si>
  <si>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</si>
  <si>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</si>
  <si>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</si>
  <si>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</si>
  <si>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</si>
  <si>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</si>
  <si>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</si>
  <si>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</si>
  <si>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</si>
  <si>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</si>
  <si>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</si>
  <si>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</si>
  <si>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</si>
  <si>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</si>
  <si>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</si>
  <si>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</si>
  <si>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</si>
  <si>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</si>
  <si>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</si>
  <si>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</si>
  <si>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</si>
  <si>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</si>
  <si>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</si>
  <si>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</si>
  <si>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</si>
  <si>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</si>
  <si>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</si>
  <si>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</si>
  <si>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</si>
  <si>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</si>
  <si>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</si>
  <si>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</si>
  <si>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</si>
  <si>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</si>
  <si>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</si>
  <si>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</si>
  <si>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</si>
  <si>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</si>
  <si>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</si>
  <si>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</si>
  <si>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</si>
  <si>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</si>
  <si>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</si>
  <si>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</si>
  <si>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</si>
  <si>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</si>
  <si>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</si>
  <si>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</si>
  <si>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</si>
  <si>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</si>
  <si>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</si>
  <si>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</si>
  <si>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</si>
  <si>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</si>
  <si>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</si>
  <si>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</si>
  <si>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</si>
  <si>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</si>
  <si>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</si>
  <si>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</si>
  <si>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</si>
  <si>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</si>
  <si>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</si>
  <si>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</si>
  <si>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</si>
  <si>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</si>
  <si>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</si>
  <si>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</si>
  <si>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</si>
  <si>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</si>
  <si>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</si>
  <si>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</si>
  <si>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</si>
  <si>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</si>
  <si>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</si>
  <si>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</si>
  <si>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</si>
  <si>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</si>
  <si>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</si>
  <si>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</si>
  <si>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</si>
  <si>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</si>
  <si>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</si>
  <si>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</si>
  <si>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</si>
  <si>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</si>
  <si>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</si>
  <si>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</si>
  <si>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</si>
  <si>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</si>
  <si>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</si>
  <si>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</si>
  <si>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</si>
  <si>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</si>
  <si>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</si>
  <si>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</si>
  <si>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</si>
  <si>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</si>
  <si>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</si>
  <si>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</si>
  <si>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</si>
  <si>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</si>
  <si>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</si>
  <si>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</si>
  <si>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</si>
  <si>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</si>
  <si>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</si>
  <si>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</si>
  <si>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</si>
  <si>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</si>
  <si>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</si>
  <si>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</si>
  <si>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</si>
  <si>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</si>
  <si>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</si>
  <si>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</si>
  <si>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</si>
  <si>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</si>
  <si>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</si>
  <si>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</si>
  <si>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</si>
  <si>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</si>
  <si>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</si>
  <si>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</si>
  <si>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</si>
  <si>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</si>
  <si>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</si>
  <si>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</si>
  <si>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</si>
  <si>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</si>
  <si>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</si>
  <si>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</si>
  <si>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</si>
  <si>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</si>
  <si>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</si>
  <si>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</si>
  <si>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</si>
  <si>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</si>
  <si>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</si>
  <si>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</si>
  <si>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</si>
  <si>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</si>
  <si>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</si>
  <si>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</si>
  <si>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</si>
  <si>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</si>
  <si>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</si>
  <si>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</si>
  <si>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</si>
  <si>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</si>
  <si>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</si>
  <si>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</si>
  <si>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</si>
  <si>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</si>
  <si>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</si>
  <si>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</si>
  <si>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</si>
  <si>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</si>
  <si>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</si>
  <si>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</si>
  <si>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</si>
  <si>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</si>
  <si>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</si>
  <si>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</si>
  <si>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</si>
  <si>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</si>
  <si>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</si>
  <si>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</si>
  <si>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</si>
  <si>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</si>
  <si>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</si>
  <si>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</si>
  <si>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</si>
  <si>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</si>
  <si>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</si>
  <si>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</si>
  <si>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</si>
  <si>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</si>
  <si>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</si>
  <si>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</si>
  <si>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</si>
  <si>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</si>
  <si>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</si>
  <si>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</si>
  <si>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</si>
  <si>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</si>
  <si>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</si>
  <si>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</si>
  <si>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</si>
  <si>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</si>
  <si>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</si>
  <si>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</si>
  <si>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</si>
  <si>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</si>
  <si>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</si>
  <si>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</si>
  <si>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</si>
  <si>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</si>
  <si>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</si>
  <si>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</si>
  <si>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</si>
  <si>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</si>
  <si>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</si>
  <si>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</si>
  <si>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</si>
  <si>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</si>
  <si>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</si>
  <si>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</si>
  <si>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</si>
  <si>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</si>
  <si>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</si>
  <si>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</si>
  <si>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</si>
  <si>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</si>
  <si>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</si>
  <si>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</si>
  <si>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</si>
  <si>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</si>
  <si>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</si>
  <si>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</si>
  <si>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</si>
  <si>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</si>
  <si>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</si>
  <si>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</si>
  <si>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</si>
  <si>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</si>
  <si>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</si>
  <si>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</si>
  <si>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</si>
  <si>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</si>
  <si>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</si>
  <si>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</si>
  <si>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</si>
  <si>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</si>
  <si>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</si>
  <si>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</si>
  <si>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</si>
  <si>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</si>
  <si>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</si>
  <si>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</si>
  <si>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</si>
  <si>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</si>
  <si>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</si>
  <si>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</si>
  <si>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</si>
  <si>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</si>
  <si>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</si>
  <si>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</si>
  <si>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</si>
  <si>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</si>
  <si>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</si>
  <si>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</si>
  <si>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</si>
  <si>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</si>
  <si>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</si>
  <si>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</si>
  <si>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</si>
  <si>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</si>
  <si>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</si>
  <si>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</si>
  <si>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</si>
  <si>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</si>
  <si>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</si>
  <si>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</si>
  <si>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</si>
  <si>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</si>
  <si>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</si>
  <si>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</si>
  <si>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</si>
  <si>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</si>
  <si>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</si>
  <si>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</si>
  <si>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</si>
  <si>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</si>
  <si>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</si>
  <si>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</si>
  <si>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</si>
  <si>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</si>
  <si>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</si>
  <si>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</si>
  <si>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</si>
  <si>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</si>
  <si>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</si>
  <si>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</si>
  <si>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</si>
  <si>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</si>
  <si>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</si>
  <si>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</si>
  <si>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</si>
  <si>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</si>
  <si>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</si>
  <si>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</si>
  <si>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</si>
  <si>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</si>
  <si>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</si>
  <si>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</si>
  <si>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</si>
  <si>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</si>
  <si>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</si>
  <si>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</si>
  <si>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</si>
  <si>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</si>
  <si>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</si>
  <si>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</si>
  <si>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</si>
  <si>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</si>
  <si>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</si>
  <si>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</si>
  <si>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</si>
  <si>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</si>
  <si>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</si>
  <si>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</si>
  <si>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</si>
  <si>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</si>
  <si>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</si>
  <si>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</si>
  <si>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</si>
  <si>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</si>
  <si>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</si>
  <si>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</si>
  <si>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</si>
  <si>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</si>
  <si>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</si>
  <si>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</si>
  <si>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</si>
  <si>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</si>
  <si>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</si>
  <si>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</si>
  <si>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</si>
  <si>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</si>
  <si>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</si>
  <si>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</si>
  <si>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</si>
  <si>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</si>
  <si>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</si>
  <si>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</si>
  <si>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</si>
  <si>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</si>
  <si>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</si>
  <si>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</si>
  <si>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</si>
  <si>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</si>
  <si>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</si>
  <si>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</si>
  <si>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</si>
  <si>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</si>
  <si>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</si>
  <si>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</si>
  <si>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</si>
  <si>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</si>
  <si>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</si>
  <si>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</si>
  <si>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</si>
  <si>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</si>
  <si>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</si>
  <si>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</si>
  <si>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</si>
  <si>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</si>
  <si>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</si>
  <si>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</si>
  <si>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</si>
  <si>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</si>
  <si>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</si>
  <si>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</si>
  <si>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</si>
  <si>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</si>
  <si>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</si>
  <si>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</si>
  <si>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</si>
  <si>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</si>
  <si>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</si>
  <si>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</si>
  <si>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</si>
  <si>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</si>
  <si>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</si>
  <si>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</si>
  <si>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</si>
  <si>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</si>
  <si>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</si>
  <si>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</si>
  <si>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</si>
  <si>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</si>
  <si>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</si>
  <si>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</si>
  <si>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</si>
  <si>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</si>
  <si>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</si>
  <si>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</si>
  <si>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</si>
  <si>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</si>
  <si>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</si>
  <si>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</si>
  <si>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</si>
  <si>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</si>
  <si>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</si>
  <si>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</si>
  <si>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</si>
  <si>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</si>
  <si>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</si>
  <si>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</si>
  <si>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</si>
  <si>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</si>
  <si>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</si>
  <si>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</si>
  <si>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</si>
  <si>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</si>
  <si>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</si>
  <si>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</si>
  <si>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</si>
  <si>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</si>
  <si>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</si>
  <si>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</si>
  <si>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</si>
  <si>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</si>
  <si>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</si>
  <si>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</si>
  <si>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</si>
  <si>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</si>
  <si>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</si>
  <si>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</si>
  <si>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</si>
  <si>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</si>
  <si>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</si>
  <si>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</si>
  <si>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</si>
  <si>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</si>
  <si>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</si>
  <si>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</si>
  <si>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</si>
  <si>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</si>
  <si>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</si>
  <si>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</si>
  <si>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</si>
  <si>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</si>
  <si>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</si>
  <si>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</si>
  <si>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</si>
  <si>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</si>
  <si>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</si>
  <si>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</si>
  <si>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</si>
  <si>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</si>
  <si>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</si>
  <si>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</si>
  <si>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</si>
  <si>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</si>
  <si>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</si>
  <si>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</si>
  <si>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</si>
  <si>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</si>
  <si>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</si>
  <si>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</si>
  <si>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</si>
  <si>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</si>
  <si>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</si>
  <si>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</si>
  <si>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</si>
  <si>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</si>
  <si>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</si>
  <si>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</si>
  <si>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</si>
  <si>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</si>
  <si>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</si>
  <si>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</si>
  <si>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</si>
  <si>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</si>
  <si>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</si>
  <si>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</si>
  <si>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</si>
  <si>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</si>
  <si>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</si>
  <si>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</si>
  <si>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</si>
  <si>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</si>
  <si>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</si>
  <si>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</si>
  <si>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</si>
  <si>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</si>
  <si>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</si>
  <si>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</si>
  <si>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</si>
  <si>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</si>
  <si>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</si>
  <si>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</si>
  <si>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</si>
  <si>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</si>
  <si>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</si>
  <si>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</si>
  <si>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</si>
  <si>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</si>
  <si>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</si>
  <si>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</si>
  <si>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</si>
  <si>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</si>
  <si>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</si>
  <si>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</si>
  <si>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</si>
  <si>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</si>
  <si>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</si>
  <si>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</si>
  <si>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</si>
  <si>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</si>
  <si>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</si>
  <si>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</si>
  <si>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</si>
  <si>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</si>
  <si>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</si>
  <si>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</si>
  <si>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</si>
  <si>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</si>
  <si>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</si>
  <si>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</si>
  <si>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</si>
  <si>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</si>
  <si>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</si>
  <si>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</si>
  <si>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</si>
  <si>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</si>
  <si>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</si>
  <si>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</si>
  <si>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</si>
  <si>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</si>
  <si>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</si>
  <si>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</si>
  <si>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</si>
  <si>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</si>
  <si>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</si>
  <si>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</si>
  <si>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</si>
  <si>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</si>
  <si>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</si>
  <si>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</si>
  <si>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</si>
  <si>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</si>
  <si>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</si>
  <si>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</si>
  <si>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</si>
  <si>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</si>
  <si>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</si>
  <si>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</si>
  <si>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</si>
  <si>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</si>
  <si>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</si>
  <si>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</si>
  <si>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</si>
  <si>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</si>
  <si>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</si>
  <si>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</si>
  <si>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</si>
  <si>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</si>
  <si>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</si>
  <si>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</si>
  <si>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</si>
  <si>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</si>
  <si>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</si>
  <si>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</si>
  <si>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</si>
  <si>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</si>
  <si>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</si>
  <si>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</si>
  <si>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</si>
  <si>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</si>
  <si>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</si>
  <si>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</si>
  <si>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</si>
  <si>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</si>
  <si>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</si>
  <si>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</si>
  <si>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</si>
  <si>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</si>
  <si>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</si>
  <si>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</si>
  <si>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</si>
  <si>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</si>
  <si>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</si>
  <si>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</si>
  <si>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</si>
  <si>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</si>
  <si>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</si>
  <si>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</si>
  <si>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</si>
  <si>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</si>
  <si>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</si>
  <si>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</si>
  <si>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</si>
  <si>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</si>
  <si>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</si>
  <si>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</si>
  <si>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</si>
  <si>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</si>
  <si>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</si>
  <si>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</si>
  <si>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</si>
  <si>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</si>
  <si>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</si>
  <si>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</si>
  <si>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</si>
  <si>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</si>
  <si>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</si>
  <si>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</si>
  <si>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</si>
  <si>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</si>
  <si>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</si>
  <si>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</si>
  <si>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</si>
  <si>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</si>
  <si>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</si>
  <si>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</si>
  <si>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</si>
  <si>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</si>
  <si>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</si>
  <si>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</si>
  <si>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</si>
  <si>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</si>
  <si>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</si>
  <si>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</si>
  <si>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</si>
  <si>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</si>
  <si>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</si>
  <si>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</si>
  <si>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</si>
  <si>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</si>
  <si>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</si>
  <si>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</si>
  <si>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</si>
  <si>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</si>
  <si>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</si>
  <si>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</si>
  <si>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</si>
  <si>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</si>
  <si>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</si>
  <si>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</si>
  <si>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</si>
  <si>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</si>
  <si>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</si>
  <si>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</si>
  <si>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</si>
  <si>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</si>
  <si>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</si>
  <si>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</si>
  <si>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</si>
  <si>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</si>
  <si>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</si>
  <si>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</si>
  <si>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</si>
  <si>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</si>
  <si>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</si>
  <si>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</si>
  <si>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</si>
  <si>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</si>
  <si>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</si>
  <si>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</si>
  <si>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</si>
  <si>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</si>
  <si>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</si>
  <si>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</si>
  <si>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</si>
  <si>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</si>
  <si>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</si>
  <si>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</si>
  <si>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</si>
  <si>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</si>
  <si>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</si>
  <si>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</si>
  <si>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</si>
  <si>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</si>
  <si>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</si>
  <si>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</si>
  <si>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</si>
  <si>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</si>
  <si>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</si>
  <si>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</si>
  <si>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</si>
  <si>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</si>
  <si>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</si>
  <si>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</si>
  <si>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</si>
  <si>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</si>
  <si>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</si>
  <si>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</si>
  <si>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</si>
  <si>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</si>
  <si>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</si>
  <si>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</si>
  <si>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</si>
  <si>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</si>
  <si>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</si>
  <si>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</si>
  <si>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</si>
  <si>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</si>
  <si>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</si>
  <si>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</si>
  <si>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</si>
  <si>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</si>
  <si>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</si>
  <si>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</si>
  <si>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</si>
  <si>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</si>
  <si>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</si>
  <si>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</si>
  <si>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</si>
  <si>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</si>
  <si>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</si>
  <si>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</si>
  <si>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</si>
  <si>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</si>
  <si>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</si>
  <si>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</si>
  <si>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</si>
  <si>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</si>
  <si>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</si>
  <si>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</si>
  <si>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</si>
  <si>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</si>
  <si>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</si>
  <si>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</si>
  <si>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</si>
  <si>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</si>
  <si>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</si>
  <si>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</si>
  <si>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</si>
  <si>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</si>
  <si>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</si>
  <si>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</si>
  <si>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</si>
  <si>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</si>
  <si>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</si>
  <si>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</si>
  <si>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</si>
  <si>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</si>
  <si>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</si>
  <si>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</si>
  <si>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</si>
  <si>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</si>
  <si>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</si>
  <si>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</si>
  <si>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</si>
  <si>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</si>
  <si>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</si>
  <si>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</si>
  <si>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</si>
  <si>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</si>
  <si>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</si>
  <si>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</si>
  <si>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</si>
  <si>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</si>
  <si>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</si>
  <si>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</si>
  <si>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</si>
  <si>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</si>
  <si>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</si>
  <si>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</si>
  <si>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</si>
  <si>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</si>
  <si>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</si>
  <si>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</si>
  <si>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</si>
  <si>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</si>
  <si>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</si>
  <si>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</si>
  <si>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</si>
  <si>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</si>
  <si>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</si>
  <si>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</si>
  <si>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</si>
  <si>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</si>
  <si>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</si>
  <si>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</si>
  <si>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</si>
  <si>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</si>
  <si>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</si>
  <si>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</si>
  <si>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</si>
  <si>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</si>
  <si>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</si>
  <si>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</si>
  <si>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</si>
  <si>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</si>
  <si>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</si>
  <si>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</si>
  <si>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</si>
  <si>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</si>
  <si>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</si>
  <si>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</si>
  <si>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</si>
  <si>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</si>
  <si>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</si>
  <si>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</si>
  <si>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</si>
  <si>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</si>
  <si>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</si>
  <si>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</si>
  <si>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</si>
  <si>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</si>
  <si>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</si>
  <si>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</si>
  <si>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</si>
  <si>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</si>
  <si>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</si>
  <si>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</si>
  <si>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</si>
  <si>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</si>
  <si>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</si>
  <si>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</si>
  <si>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</si>
  <si>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</si>
  <si>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</si>
  <si>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</si>
  <si>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</si>
  <si>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</si>
  <si>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</si>
  <si>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</si>
  <si>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</si>
  <si>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</si>
  <si>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</si>
  <si>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</si>
  <si>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</si>
  <si>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</si>
  <si>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</si>
  <si>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</si>
  <si>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</si>
  <si>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</si>
  <si>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</si>
  <si>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</si>
  <si>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</si>
  <si>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</si>
  <si>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</si>
  <si>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</si>
  <si>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</si>
  <si>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</si>
  <si>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</si>
  <si>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</si>
  <si>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</si>
  <si>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</si>
  <si>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</si>
  <si>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</si>
  <si>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</si>
  <si>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</si>
  <si>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</si>
  <si>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</si>
  <si>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</si>
  <si>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</si>
  <si>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</si>
  <si>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</si>
  <si>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</si>
  <si>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</si>
  <si>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</si>
  <si>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</si>
  <si>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</si>
  <si>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</si>
  <si>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</si>
  <si>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</si>
  <si>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</si>
  <si>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</si>
  <si>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</si>
  <si>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</si>
  <si>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</si>
  <si>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</si>
  <si>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</si>
  <si>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</si>
  <si>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</si>
  <si>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</si>
  <si>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</si>
  <si>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</si>
  <si>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</si>
  <si>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</si>
  <si>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</si>
  <si>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</si>
  <si>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</si>
  <si>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</si>
  <si>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</si>
  <si>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</si>
  <si>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</si>
  <si>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</si>
  <si>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</si>
  <si>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</si>
  <si>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</si>
  <si>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</si>
  <si>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</si>
  <si>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</si>
  <si>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</si>
  <si>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</si>
  <si>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</si>
  <si>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</si>
  <si>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</si>
  <si>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</si>
  <si>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</si>
  <si>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</si>
  <si>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</si>
  <si>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</si>
  <si>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</si>
  <si>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</si>
  <si>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</si>
  <si>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</si>
  <si>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</si>
  <si>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</si>
  <si>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</si>
  <si>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</si>
  <si>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</si>
  <si>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</si>
  <si>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</si>
  <si>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</si>
  <si>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</si>
  <si>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</si>
  <si>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</si>
  <si>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</si>
  <si>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</si>
  <si>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</si>
  <si>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</si>
  <si>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</si>
  <si>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</si>
  <si>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</si>
  <si>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</si>
  <si>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</si>
  <si>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</si>
  <si>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</si>
  <si>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</si>
  <si>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</si>
  <si>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</si>
  <si>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</si>
  <si>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</si>
  <si>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</si>
  <si>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</si>
  <si>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</si>
  <si>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</si>
  <si>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</si>
  <si>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</si>
  <si>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</si>
  <si>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</si>
  <si>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</si>
  <si>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</si>
  <si>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</si>
  <si>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</si>
  <si>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</si>
  <si>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</si>
  <si>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</si>
  <si>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</si>
  <si>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</si>
  <si>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</si>
  <si>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</si>
  <si>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</si>
  <si>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</si>
  <si>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</si>
  <si>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</si>
  <si>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</si>
  <si>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</si>
  <si>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</si>
  <si>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</si>
  <si>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</si>
  <si>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</si>
  <si>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</si>
  <si>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</si>
  <si>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</si>
  <si>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</si>
  <si>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</si>
  <si>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</si>
  <si>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</si>
  <si>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</si>
  <si>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</si>
  <si>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</si>
  <si>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</si>
  <si>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</si>
  <si>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</si>
  <si>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</si>
  <si>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</si>
  <si>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</si>
  <si>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</si>
  <si>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</si>
  <si>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</si>
  <si>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</si>
  <si>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</si>
  <si>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</si>
  <si>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</si>
  <si>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</si>
  <si>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</si>
  <si>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</si>
  <si>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</si>
  <si>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</si>
  <si>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</si>
  <si>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</si>
  <si>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</si>
  <si>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</si>
  <si>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</si>
  <si>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</si>
  <si>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</si>
  <si>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</si>
  <si>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</si>
  <si>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</si>
  <si>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</si>
  <si>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</si>
  <si>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</si>
  <si>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</si>
  <si>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</si>
  <si>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</si>
  <si>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</si>
  <si>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</si>
  <si>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</si>
  <si>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</si>
  <si>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</si>
  <si>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</si>
  <si>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</si>
  <si>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</si>
  <si>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</si>
  <si>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</si>
  <si>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</si>
  <si>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</si>
  <si>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</si>
  <si>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</si>
  <si>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</si>
  <si>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</si>
  <si>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</si>
  <si>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</si>
  <si>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</si>
  <si>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</si>
  <si>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</si>
  <si>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</si>
  <si>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</si>
  <si>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</si>
  <si>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</si>
  <si>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</si>
  <si>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</si>
  <si>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</si>
  <si>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</si>
  <si>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</si>
  <si>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</si>
  <si>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</si>
  <si>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</si>
  <si>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</si>
  <si>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</si>
  <si>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</si>
  <si>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</si>
  <si>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</si>
  <si>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</si>
  <si>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</si>
  <si>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</si>
  <si>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</si>
  <si>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</si>
  <si>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</si>
  <si>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</si>
  <si>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</si>
  <si>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</si>
  <si>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</si>
  <si>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</si>
  <si>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</si>
  <si>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</si>
  <si>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</si>
  <si>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</si>
  <si>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</si>
  <si>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</si>
  <si>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</si>
  <si>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</si>
  <si>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</si>
  <si>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</si>
  <si>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</si>
  <si>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</si>
  <si>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</si>
  <si>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</si>
  <si>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</si>
  <si>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</si>
  <si>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</si>
  <si>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</si>
  <si>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</si>
  <si>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</si>
  <si>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</si>
  <si>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</si>
  <si>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</si>
  <si>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</si>
  <si>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</si>
  <si>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</si>
  <si>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</si>
  <si>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</si>
  <si>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</si>
  <si>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</si>
  <si>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</si>
  <si>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</si>
  <si>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</si>
  <si>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</si>
  <si>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</si>
  <si>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</si>
  <si>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</si>
  <si>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</si>
  <si>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</si>
  <si>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</si>
  <si>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</si>
  <si>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</si>
  <si>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</si>
  <si>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</si>
  <si>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</si>
  <si>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</si>
  <si>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</si>
  <si>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</si>
  <si>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</si>
  <si>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</si>
  <si>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</si>
  <si>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</si>
  <si>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</si>
  <si>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</si>
  <si>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</si>
  <si>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</si>
  <si>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</si>
  <si>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</si>
  <si>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</si>
  <si>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</si>
  <si>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</si>
  <si>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</si>
  <si>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</si>
  <si>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</si>
  <si>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</si>
  <si>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</si>
  <si>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</si>
  <si>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</si>
  <si>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</si>
  <si>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</si>
  <si>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</si>
  <si>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</si>
  <si>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</si>
  <si>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</si>
  <si>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</si>
  <si>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</si>
  <si>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</si>
  <si>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</si>
  <si>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</si>
  <si>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</si>
  <si>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</si>
  <si>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</si>
  <si>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</si>
  <si>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</si>
  <si>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</si>
  <si>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</si>
  <si>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</si>
  <si>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</si>
  <si>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</si>
  <si>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</si>
  <si>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</si>
  <si>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</si>
  <si>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</si>
  <si>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</si>
  <si>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</si>
  <si>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</si>
  <si>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</si>
  <si>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</si>
  <si>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</si>
  <si>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</si>
  <si>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</si>
  <si>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</si>
  <si>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</si>
  <si>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</si>
  <si>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</si>
  <si>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</si>
  <si>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</si>
  <si>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</si>
  <si>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</si>
  <si>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</si>
  <si>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</si>
  <si>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</si>
  <si>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</si>
  <si>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</si>
  <si>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</si>
  <si>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</si>
  <si>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</si>
  <si>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</si>
  <si>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</si>
  <si>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</si>
  <si>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</si>
  <si>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</si>
  <si>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</si>
  <si>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</si>
  <si>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</si>
  <si>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</si>
  <si>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</si>
  <si>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</si>
  <si>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</si>
  <si>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</si>
  <si>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</si>
  <si>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</si>
  <si>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</si>
  <si>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</si>
  <si>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</si>
  <si>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</si>
  <si>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</si>
  <si>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</si>
  <si>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</si>
  <si>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</si>
  <si>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</si>
  <si>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</si>
  <si>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</si>
  <si>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</si>
  <si>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</si>
  <si>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</si>
  <si>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</si>
  <si>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</si>
  <si>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</si>
  <si>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</si>
  <si>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</si>
  <si>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</si>
  <si>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</si>
  <si>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</si>
  <si>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</si>
  <si>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</si>
  <si>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</si>
  <si>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</si>
  <si>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</si>
  <si>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</si>
  <si>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</si>
  <si>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</si>
  <si>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</si>
  <si>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</si>
  <si>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</si>
  <si>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</si>
  <si>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</si>
  <si>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</si>
  <si>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</si>
  <si>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</si>
  <si>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</si>
  <si>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</si>
  <si>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</si>
  <si>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</si>
  <si>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</si>
  <si>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</si>
  <si>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</si>
  <si>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</si>
  <si>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</si>
  <si>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</si>
  <si>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</si>
  <si>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</si>
  <si>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</si>
  <si>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</si>
  <si>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</si>
  <si>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</si>
  <si>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</si>
  <si>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</si>
  <si>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</si>
  <si>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</si>
  <si>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</si>
  <si>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</si>
  <si>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</si>
  <si>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</si>
  <si>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</si>
  <si>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</si>
  <si>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</si>
  <si>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</si>
  <si>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</si>
  <si>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</si>
  <si>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</si>
  <si>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</si>
  <si>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</si>
  <si>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</si>
  <si>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</si>
  <si>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</si>
  <si>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</si>
  <si>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</si>
  <si>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</si>
  <si>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</si>
  <si>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</si>
  <si>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</si>
  <si>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</si>
  <si>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</si>
  <si>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</si>
  <si>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</si>
  <si>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</si>
  <si>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</si>
  <si>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</si>
  <si>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</si>
  <si>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</si>
  <si>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</si>
  <si>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</si>
  <si>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</si>
  <si>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</si>
  <si>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</si>
  <si>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</si>
  <si>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</si>
  <si>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</si>
  <si>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</si>
  <si>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</si>
  <si>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</si>
  <si>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</si>
  <si>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</si>
  <si>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</si>
  <si>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</si>
  <si>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</si>
  <si>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</si>
  <si>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</si>
  <si>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</si>
  <si>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</si>
  <si>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</si>
  <si>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</si>
  <si>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</si>
  <si>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</si>
  <si>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</si>
  <si>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</si>
  <si>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</si>
  <si>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</si>
  <si>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</si>
  <si>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</si>
  <si>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</si>
  <si>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</si>
  <si>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</si>
  <si>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</si>
  <si>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</si>
  <si>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</si>
  <si>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</si>
  <si>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</si>
  <si>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</si>
  <si>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</si>
  <si>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</si>
  <si>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</si>
  <si>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</si>
  <si>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</si>
  <si>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</si>
  <si>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</si>
  <si>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</si>
  <si>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</si>
  <si>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</si>
  <si>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</si>
  <si>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</si>
  <si>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</si>
  <si>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</si>
  <si>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</si>
  <si>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</si>
  <si>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</si>
  <si>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</si>
  <si>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</si>
  <si>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</si>
  <si>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</si>
  <si>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</si>
  <si>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</si>
  <si>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</si>
  <si>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</si>
  <si>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</si>
  <si>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</si>
  <si>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</si>
  <si>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</si>
  <si>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</si>
  <si>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</si>
  <si>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</si>
  <si>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</si>
  <si>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</si>
  <si>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</si>
  <si>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</si>
  <si>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</si>
  <si>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</si>
  <si>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</si>
  <si>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</si>
  <si>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</si>
  <si>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</si>
  <si>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</si>
  <si>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</si>
  <si>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</si>
  <si>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</si>
  <si>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</si>
  <si>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</si>
  <si>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</si>
  <si>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</si>
  <si>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</si>
  <si>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</si>
  <si>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</si>
  <si>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</si>
  <si>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</si>
  <si>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</si>
  <si>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</si>
  <si>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</si>
  <si>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</si>
  <si>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</si>
  <si>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</si>
  <si>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</si>
  <si>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</si>
  <si>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</si>
  <si>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</si>
  <si>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</si>
  <si>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</si>
  <si>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</si>
  <si>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</si>
  <si>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</si>
  <si>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</si>
  <si>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</si>
  <si>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</si>
  <si>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</si>
  <si>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</si>
  <si>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</si>
  <si>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</si>
  <si>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</si>
  <si>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</si>
  <si>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</si>
  <si>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</si>
  <si>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</si>
  <si>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</si>
  <si>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</si>
  <si>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</si>
  <si>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</si>
  <si>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</si>
  <si>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</si>
  <si>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</si>
  <si>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</si>
  <si>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</si>
  <si>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</si>
  <si>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</si>
  <si>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</si>
  <si>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</si>
  <si>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</si>
  <si>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</si>
  <si>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</si>
  <si>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</si>
  <si>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</si>
  <si>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</si>
  <si>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</si>
  <si>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</si>
  <si>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</si>
  <si>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</si>
  <si>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</si>
  <si>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</si>
  <si>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</si>
  <si>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</si>
  <si>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</si>
  <si>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</si>
  <si>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</si>
  <si>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</si>
  <si>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</si>
  <si>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</si>
  <si>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</si>
  <si>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</si>
  <si>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</si>
  <si>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</si>
  <si>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</si>
  <si>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</si>
  <si>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</si>
  <si>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</si>
  <si>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</si>
  <si>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</si>
  <si>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</si>
  <si>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</si>
  <si>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</si>
  <si>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</si>
  <si>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</si>
  <si>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</si>
  <si>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</si>
  <si>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</si>
  <si>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</si>
  <si>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</si>
  <si>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</si>
  <si>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</si>
  <si>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</si>
  <si>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</si>
  <si>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</si>
  <si>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</si>
  <si>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</si>
  <si>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</si>
  <si>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</si>
  <si>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</si>
  <si>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</si>
  <si>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</si>
  <si>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</si>
  <si>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</si>
  <si>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</si>
  <si>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</si>
  <si>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</si>
  <si>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</si>
  <si>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</si>
  <si>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</si>
  <si>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</si>
  <si>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</si>
  <si>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</si>
  <si>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</si>
  <si>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</si>
  <si>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</si>
  <si>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</si>
  <si>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</si>
  <si>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</si>
  <si>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</si>
  <si>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</si>
  <si>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</si>
  <si>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</si>
  <si>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</si>
  <si>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</si>
  <si>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</si>
  <si>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</si>
  <si>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</si>
  <si>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</si>
  <si>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</si>
  <si>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</si>
  <si>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</si>
  <si>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</si>
  <si>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</si>
  <si>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</si>
  <si>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</si>
  <si>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</si>
  <si>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</si>
  <si>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</si>
  <si>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</si>
  <si>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</si>
  <si>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</si>
  <si>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</si>
  <si>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</si>
  <si>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</si>
  <si>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</si>
  <si>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</si>
  <si>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</si>
  <si>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</si>
  <si>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</si>
  <si>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</si>
  <si>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</si>
  <si>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</si>
  <si>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</si>
  <si>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</si>
  <si>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</si>
  <si>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</si>
  <si>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</si>
  <si>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</si>
  <si>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</si>
  <si>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</si>
  <si>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</si>
  <si>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</si>
  <si>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</si>
  <si>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</si>
  <si>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</si>
  <si>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</si>
  <si>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</si>
  <si>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</si>
  <si>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</si>
  <si>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</si>
  <si>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</si>
  <si>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</si>
  <si>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</si>
  <si>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</si>
  <si>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</si>
  <si>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</si>
  <si>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</si>
  <si>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</si>
  <si>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</si>
  <si>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</si>
  <si>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</si>
  <si>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</si>
  <si>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</si>
  <si>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</si>
  <si>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</si>
  <si>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</si>
  <si>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</si>
  <si>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</si>
  <si>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</si>
  <si>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</si>
  <si>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</si>
  <si>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</si>
  <si>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</si>
  <si>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</si>
  <si>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</si>
  <si>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</si>
  <si>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</si>
  <si>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</si>
  <si>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</si>
  <si>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</si>
  <si>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</si>
  <si>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</si>
  <si>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</si>
  <si>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</si>
  <si>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</si>
  <si>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</si>
  <si>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</si>
  <si>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</si>
  <si>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</si>
  <si>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</si>
  <si>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</si>
  <si>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</si>
  <si>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</si>
  <si>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</si>
  <si>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</si>
  <si>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</si>
  <si>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</si>
  <si>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</si>
  <si>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</si>
  <si>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</si>
  <si>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</si>
  <si>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</si>
  <si>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</si>
  <si>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</si>
  <si>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</si>
  <si>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</si>
  <si>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</si>
  <si>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</si>
  <si>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</si>
  <si>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</si>
  <si>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</si>
  <si>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</si>
  <si>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</si>
  <si>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</si>
  <si>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</si>
  <si>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</si>
  <si>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</si>
  <si>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</si>
  <si>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</si>
  <si>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</si>
  <si>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</si>
  <si>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</si>
  <si>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</si>
  <si>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</si>
  <si>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</si>
  <si>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</si>
  <si>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</si>
  <si>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</si>
  <si>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</si>
  <si>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</si>
  <si>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</si>
  <si>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</si>
  <si>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</si>
  <si>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</si>
  <si>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</si>
  <si>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</si>
  <si>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</si>
  <si>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</si>
  <si>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</si>
  <si>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</si>
  <si>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</si>
  <si>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</si>
  <si>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</si>
  <si>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</si>
  <si>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</si>
  <si>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</si>
  <si>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</si>
  <si>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</si>
  <si>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</si>
  <si>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</si>
  <si>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</si>
  <si>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</si>
  <si>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</si>
  <si>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</si>
  <si>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</si>
  <si>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</si>
  <si>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</si>
  <si>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</si>
  <si>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</si>
  <si>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</si>
  <si>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</si>
  <si>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</si>
  <si>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</si>
  <si>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</si>
  <si>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</si>
  <si>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</si>
  <si>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</si>
  <si>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</si>
  <si>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</si>
  <si>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</si>
  <si>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</si>
  <si>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</si>
  <si>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</si>
  <si>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</si>
  <si>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</si>
  <si>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</si>
  <si>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</si>
  <si>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</si>
  <si>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</si>
  <si>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</si>
  <si>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</si>
  <si>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</si>
  <si>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</si>
  <si>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</si>
  <si>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</si>
  <si>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</si>
  <si>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</si>
  <si>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</si>
  <si>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</si>
  <si>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</si>
  <si>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</si>
  <si>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</si>
  <si>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</si>
  <si>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</si>
  <si>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</si>
  <si>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</si>
  <si>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</si>
  <si>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</si>
  <si>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</si>
  <si>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</si>
  <si>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</si>
  <si>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</si>
  <si>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</si>
  <si>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</si>
  <si>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</si>
  <si>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</si>
  <si>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</si>
  <si>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</si>
  <si>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</si>
  <si>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</si>
  <si>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</si>
  <si>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</si>
  <si>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</si>
  <si>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</si>
  <si>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</si>
  <si>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</si>
  <si>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</si>
  <si>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</si>
  <si>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</si>
  <si>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</si>
  <si>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</si>
  <si>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</si>
  <si>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</si>
  <si>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</si>
  <si>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</si>
  <si>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</si>
  <si>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</si>
  <si>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</si>
  <si>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</si>
  <si>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</si>
  <si>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</si>
  <si>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</si>
  <si>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</si>
  <si>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</si>
  <si>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</si>
  <si>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</si>
  <si>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</si>
  <si>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</si>
  <si>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</si>
  <si>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</si>
  <si>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</si>
  <si>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</si>
  <si>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</si>
  <si>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</si>
  <si>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</si>
  <si>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</si>
  <si>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</si>
  <si>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</si>
  <si>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</si>
  <si>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</si>
  <si>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</si>
  <si>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</si>
  <si>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</si>
  <si>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</si>
  <si>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</si>
  <si>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</si>
  <si>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</si>
  <si>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</si>
  <si>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</si>
  <si>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</si>
  <si>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</si>
  <si>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</si>
  <si>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</si>
  <si>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</si>
  <si>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</si>
  <si>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</si>
  <si>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</si>
  <si>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</si>
  <si>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</si>
  <si>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</si>
  <si>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</si>
  <si>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</si>
  <si>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</si>
  <si>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</si>
  <si>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</si>
  <si>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</si>
  <si>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</si>
  <si>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</si>
  <si>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</si>
  <si>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</si>
  <si>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</si>
  <si>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</si>
  <si>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</si>
  <si>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</si>
  <si>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</si>
  <si>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</si>
  <si>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</si>
  <si>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</si>
  <si>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</si>
  <si>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</si>
  <si>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</si>
  <si>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</si>
  <si>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</si>
  <si>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</si>
  <si>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</si>
  <si>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</si>
  <si>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</si>
  <si>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</si>
  <si>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</si>
  <si>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</si>
  <si>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</si>
  <si>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</si>
  <si>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</si>
  <si>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</si>
  <si>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</si>
  <si>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</si>
  <si>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</si>
  <si>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</si>
  <si>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</si>
  <si>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</si>
  <si>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</si>
  <si>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</si>
  <si>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</si>
  <si>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</si>
  <si>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</si>
  <si>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</si>
  <si>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</si>
  <si>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</si>
  <si>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</si>
  <si>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</si>
  <si>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</si>
  <si>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</si>
  <si>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</si>
  <si>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</si>
  <si>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</si>
  <si>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</si>
  <si>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</si>
  <si>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</si>
  <si>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</si>
  <si>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</si>
  <si>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</si>
  <si>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</si>
  <si>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</si>
  <si>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</si>
  <si>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</si>
  <si>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</si>
  <si>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</si>
  <si>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</si>
  <si>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</si>
  <si>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</si>
  <si>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</si>
  <si>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</si>
  <si>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</si>
  <si>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</si>
  <si>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</si>
  <si>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</si>
  <si>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</si>
  <si>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</si>
  <si>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</si>
  <si>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</si>
  <si>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</si>
  <si>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</si>
  <si>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</si>
  <si>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</si>
  <si>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</si>
  <si>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</si>
  <si>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</si>
  <si>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</si>
  <si>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</si>
  <si>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</si>
  <si>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</si>
  <si>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</si>
  <si>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</si>
  <si>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</si>
  <si>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</si>
  <si>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</si>
  <si>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</si>
  <si>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</si>
  <si>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</si>
  <si>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</si>
  <si>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</si>
  <si>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</si>
  <si>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</si>
  <si>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</si>
  <si>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</si>
  <si>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</si>
  <si>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</si>
  <si>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</si>
  <si>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</si>
  <si>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</si>
  <si>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</si>
  <si>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</si>
  <si>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</si>
  <si>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</si>
  <si>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</si>
  <si>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</si>
  <si>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</si>
  <si>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</si>
  <si>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</si>
  <si>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</si>
  <si>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</si>
  <si>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</si>
  <si>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</si>
  <si>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</si>
  <si>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</si>
  <si>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</si>
  <si>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</si>
  <si>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</si>
  <si>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</si>
  <si>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</si>
  <si>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</si>
  <si>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</si>
  <si>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</si>
  <si>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</si>
  <si>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</si>
  <si>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</si>
  <si>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</si>
  <si>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</si>
  <si>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</si>
  <si>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</si>
  <si>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</si>
  <si>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</si>
  <si>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</si>
  <si>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</si>
  <si>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</si>
  <si>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</si>
  <si>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</si>
  <si>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</si>
  <si>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</si>
  <si>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</si>
  <si>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</si>
  <si>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</si>
  <si>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</si>
  <si>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</si>
  <si>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</si>
  <si>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</si>
  <si>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</si>
  <si>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</si>
  <si>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</si>
  <si>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</si>
  <si>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</si>
  <si>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</si>
  <si>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</si>
  <si>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</si>
  <si>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</si>
  <si>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</si>
  <si>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</si>
  <si>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</si>
  <si>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</si>
  <si>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</si>
  <si>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</si>
  <si>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</si>
  <si>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</si>
  <si>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</si>
  <si>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</si>
  <si>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</si>
  <si>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</si>
  <si>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</si>
  <si>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</si>
  <si>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</si>
  <si>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</si>
  <si>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</si>
  <si>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</si>
  <si>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</si>
  <si>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</si>
  <si>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</si>
  <si>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</si>
  <si>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</si>
  <si>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</si>
  <si>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</si>
  <si>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</si>
  <si>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</si>
  <si>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</si>
  <si>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</si>
  <si>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</si>
  <si>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</si>
  <si>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</si>
  <si>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</si>
  <si>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</si>
  <si>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</si>
  <si>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</si>
  <si>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</si>
  <si>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</si>
  <si>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</si>
  <si>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</si>
  <si>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</si>
  <si>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</si>
  <si>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</si>
  <si>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</si>
  <si>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</si>
  <si>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</si>
  <si>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</si>
  <si>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</si>
  <si>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</si>
  <si>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</si>
  <si>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</si>
  <si>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</si>
  <si>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</si>
  <si>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</si>
  <si>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</si>
  <si>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</si>
  <si>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</si>
  <si>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</si>
  <si>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</si>
  <si>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</si>
  <si>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</si>
  <si>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</si>
  <si>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</si>
  <si>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</si>
  <si>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</si>
  <si>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</si>
  <si>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</si>
  <si>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</si>
  <si>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</si>
  <si>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</si>
  <si>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</si>
  <si>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</si>
  <si>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</si>
  <si>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</si>
  <si>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</si>
  <si>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</si>
  <si>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</si>
  <si>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</si>
  <si>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</si>
  <si>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</si>
  <si>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</si>
  <si>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</si>
  <si>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</si>
  <si>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</si>
  <si>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</si>
  <si>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</si>
  <si>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</si>
  <si>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</si>
  <si>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</si>
  <si>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</si>
  <si>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</si>
  <si>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</si>
  <si>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</si>
  <si>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</si>
  <si>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</si>
  <si>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</si>
  <si>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</si>
  <si>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</si>
  <si>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</si>
  <si>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</si>
  <si>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</si>
  <si>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</si>
  <si>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</si>
  <si>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</si>
  <si>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</si>
  <si>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</si>
  <si>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</si>
  <si>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</si>
  <si>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</si>
  <si>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</si>
  <si>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</si>
  <si>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</si>
  <si>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</si>
  <si>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</si>
  <si>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</si>
  <si>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</si>
  <si>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</si>
  <si>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</si>
  <si>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</si>
  <si>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</si>
  <si>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</si>
  <si>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</si>
  <si>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</si>
  <si>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</si>
  <si>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</si>
  <si>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</si>
  <si>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</si>
  <si>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</si>
  <si>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</si>
  <si>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</si>
  <si>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</si>
  <si>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</si>
  <si>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</si>
  <si>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</si>
  <si>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</si>
  <si>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</si>
  <si>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</si>
  <si>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</si>
  <si>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</si>
  <si>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</si>
  <si>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</si>
  <si>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</si>
  <si>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</si>
  <si>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</si>
  <si>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</si>
  <si>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</si>
  <si>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</si>
  <si>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</si>
  <si>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</si>
  <si>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</si>
  <si>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</si>
  <si>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</si>
  <si>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</si>
  <si>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</si>
  <si>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</si>
  <si>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</si>
  <si>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</si>
  <si>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</si>
  <si>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</si>
  <si>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</si>
  <si>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</si>
  <si>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</si>
  <si>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</si>
  <si>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</si>
  <si>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</si>
  <si>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</si>
  <si>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</si>
  <si>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</si>
  <si>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</si>
  <si>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</si>
  <si>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</si>
  <si>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</si>
  <si>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</si>
  <si>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</si>
  <si>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</si>
  <si>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</si>
  <si>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</si>
  <si>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</si>
  <si>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</si>
  <si>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</si>
  <si>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</si>
  <si>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</si>
  <si>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</si>
  <si>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</si>
  <si>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</si>
  <si>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</si>
  <si>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</si>
  <si>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</si>
  <si>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</si>
  <si>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</si>
  <si>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</si>
  <si>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</si>
  <si>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</si>
  <si>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</si>
  <si>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</si>
  <si>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</si>
  <si>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</si>
  <si>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</si>
  <si>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</si>
  <si>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</si>
  <si>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</si>
  <si>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</si>
  <si>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</si>
  <si>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</si>
  <si>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</si>
  <si>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</si>
  <si>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</si>
  <si>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</si>
  <si>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</si>
  <si>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</si>
  <si>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</si>
  <si>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</si>
  <si>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</si>
  <si>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</si>
  <si>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</si>
  <si>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</si>
  <si>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</si>
  <si>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</si>
  <si>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</si>
  <si>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</si>
  <si>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</si>
  <si>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</si>
  <si>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</si>
  <si>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</si>
  <si>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</si>
  <si>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</si>
  <si>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</si>
  <si>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</si>
  <si>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</si>
  <si>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</si>
  <si>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</si>
  <si>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</si>
  <si>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</si>
  <si>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</si>
  <si>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</si>
  <si>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</si>
  <si>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</si>
  <si>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</si>
  <si>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</si>
  <si>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</si>
  <si>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</si>
  <si>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</si>
  <si>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</si>
  <si>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</si>
  <si>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</si>
  <si>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</si>
  <si>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</si>
  <si>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</si>
  <si>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</si>
  <si>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</si>
  <si>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</si>
  <si>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</si>
  <si>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</si>
  <si>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</si>
  <si>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</si>
  <si>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</si>
  <si>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</si>
  <si>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</si>
  <si>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</si>
  <si>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</si>
  <si>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</si>
  <si>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</si>
  <si>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</si>
  <si>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</si>
  <si>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</si>
  <si>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</si>
  <si>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</si>
  <si>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</si>
  <si>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</si>
  <si>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</si>
  <si>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</si>
  <si>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</si>
  <si>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</si>
  <si>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</si>
  <si>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</si>
  <si>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</si>
  <si>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</si>
  <si>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</si>
  <si>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</si>
  <si>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</si>
  <si>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</si>
  <si>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</si>
  <si>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</si>
  <si>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</si>
  <si>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</si>
  <si>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</si>
  <si>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</si>
  <si>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</si>
  <si>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</si>
  <si>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</si>
  <si>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</si>
  <si>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</si>
  <si>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</si>
  <si>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</si>
  <si>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</si>
  <si>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</si>
  <si>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</si>
  <si>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</si>
  <si>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</si>
  <si>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</si>
  <si>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</si>
  <si>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</si>
  <si>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</si>
  <si>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</si>
  <si>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</si>
  <si>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</si>
  <si>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</si>
  <si>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</si>
  <si>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</si>
  <si>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</si>
  <si>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</si>
  <si>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</si>
  <si>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</si>
  <si>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</si>
  <si>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</si>
  <si>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</si>
  <si>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</si>
  <si>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</si>
  <si>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</si>
  <si>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</si>
  <si>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</si>
  <si>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</si>
  <si>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</si>
  <si>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</si>
  <si>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</si>
  <si>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</si>
  <si>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</si>
  <si>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</si>
  <si>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</si>
  <si>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</si>
  <si>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</si>
  <si>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</si>
  <si>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</si>
  <si>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</si>
  <si>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</si>
  <si>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</si>
  <si>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</si>
  <si>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</si>
  <si>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</si>
  <si>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</si>
  <si>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</si>
  <si>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</si>
  <si>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</si>
  <si>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</si>
  <si>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</si>
  <si>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</si>
  <si>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</si>
  <si>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</si>
  <si>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</si>
  <si>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</si>
  <si>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</si>
  <si>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</si>
  <si>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</si>
  <si>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</si>
  <si>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</si>
  <si>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</si>
  <si>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</si>
  <si>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</si>
  <si>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</si>
  <si>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</si>
  <si>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</si>
  <si>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</si>
  <si>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</si>
  <si>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</si>
  <si>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</si>
  <si>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</si>
  <si>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</si>
  <si>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</si>
  <si>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</si>
  <si>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</si>
  <si>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</si>
  <si>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</si>
  <si>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</si>
  <si>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</si>
  <si>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</si>
  <si>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</si>
  <si>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</si>
  <si>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</si>
  <si>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</si>
  <si>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</si>
  <si>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</si>
  <si>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</si>
  <si>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</si>
  <si>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</si>
  <si>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</si>
  <si>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</si>
  <si>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</si>
  <si>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</si>
  <si>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</si>
  <si>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</si>
  <si>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</si>
  <si>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</si>
  <si>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</si>
  <si>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</si>
  <si>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</si>
  <si>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</si>
  <si>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</si>
  <si>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</si>
  <si>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</si>
  <si>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</si>
  <si>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</si>
  <si>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</si>
  <si>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</si>
  <si>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</si>
  <si>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</si>
  <si>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</si>
  <si>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</si>
  <si>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</si>
  <si>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</si>
  <si>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</si>
  <si>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</si>
  <si>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</si>
  <si>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</si>
  <si>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</si>
  <si>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</si>
  <si>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</si>
  <si>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</si>
  <si>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</si>
  <si>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</si>
  <si>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</si>
  <si>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</si>
  <si>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</si>
  <si>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</si>
  <si>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</si>
  <si>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</si>
  <si>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</si>
  <si>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</si>
  <si>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</si>
  <si>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</si>
  <si>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</si>
  <si>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</si>
  <si>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</si>
  <si>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</si>
  <si>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</si>
  <si>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</si>
  <si>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</si>
  <si>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</si>
  <si>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</si>
  <si>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</si>
  <si>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</si>
  <si>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</si>
  <si>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</si>
  <si>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</si>
  <si>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</si>
  <si>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</si>
  <si>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</si>
  <si>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</si>
  <si>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</si>
  <si>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</si>
  <si>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</si>
  <si>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</si>
  <si>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</si>
  <si>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</si>
  <si>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</si>
  <si>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</si>
  <si>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</si>
  <si>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</si>
  <si>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</si>
  <si>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</si>
  <si>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</si>
  <si>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</si>
  <si>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</si>
  <si>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</si>
  <si>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</si>
  <si>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</si>
  <si>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</si>
  <si>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</si>
  <si>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</si>
  <si>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</si>
  <si>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</si>
  <si>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</si>
  <si>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</si>
  <si>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</si>
  <si>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</si>
  <si>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</si>
  <si>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</si>
  <si>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</si>
  <si>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</si>
  <si>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</si>
  <si>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</si>
  <si>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</si>
  <si>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</si>
  <si>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</si>
  <si>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</si>
  <si>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</si>
  <si>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</si>
  <si>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</si>
  <si>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</si>
  <si>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</si>
  <si>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</si>
  <si>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</si>
  <si>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</si>
  <si>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</si>
  <si>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</si>
  <si>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</si>
  <si>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</si>
  <si>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</si>
  <si>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</si>
  <si>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</si>
  <si>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</si>
  <si>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</si>
  <si>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</si>
  <si>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</si>
  <si>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</si>
  <si>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</si>
  <si>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</si>
  <si>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</si>
  <si>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</si>
  <si>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</si>
  <si>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</si>
  <si>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</si>
  <si>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</si>
  <si>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</si>
  <si>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</si>
  <si>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</si>
  <si>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</si>
  <si>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</si>
  <si>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</si>
  <si>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</si>
  <si>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</si>
  <si>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</si>
  <si>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</si>
  <si>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</si>
  <si>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</si>
  <si>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</si>
  <si>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</si>
  <si>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</si>
  <si>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</si>
  <si>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</si>
  <si>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</si>
  <si>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</si>
  <si>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</si>
  <si>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</si>
  <si>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</si>
  <si>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</si>
  <si>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</si>
  <si>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</si>
  <si>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</si>
  <si>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</si>
  <si>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</si>
  <si>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</si>
  <si>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</si>
  <si>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</si>
  <si>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</si>
  <si>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</si>
  <si>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</si>
  <si>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</si>
  <si>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</si>
  <si>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</si>
  <si>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</si>
  <si>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</si>
  <si>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</si>
  <si>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</si>
  <si>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</si>
  <si>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</si>
  <si>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</si>
  <si>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</si>
  <si>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</si>
  <si>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</si>
  <si>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</si>
  <si>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</si>
  <si>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</si>
  <si>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</si>
  <si>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</si>
  <si>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</si>
  <si>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</si>
  <si>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</si>
  <si>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</si>
  <si>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</si>
  <si>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</si>
  <si>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</si>
  <si>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</si>
  <si>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</si>
  <si>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</si>
  <si>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</si>
  <si>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</si>
  <si>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</si>
  <si>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</si>
  <si>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</si>
  <si>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</si>
  <si>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</si>
  <si>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</si>
  <si>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</si>
  <si>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</si>
  <si>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</si>
  <si>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</si>
  <si>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</si>
  <si>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</si>
  <si>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</si>
  <si>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</si>
  <si>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</si>
  <si>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</si>
  <si>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</si>
  <si>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</si>
  <si>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</si>
  <si>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</si>
  <si>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</si>
  <si>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</si>
  <si>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</si>
  <si>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</si>
  <si>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</si>
  <si>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</si>
  <si>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</si>
  <si>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</si>
  <si>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</si>
  <si>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</si>
  <si>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</si>
  <si>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</si>
  <si>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</si>
  <si>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</si>
  <si>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</si>
  <si>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</si>
  <si>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</si>
  <si>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</si>
  <si>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</si>
  <si>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</si>
  <si>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</si>
  <si>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</si>
  <si>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</si>
  <si>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</si>
  <si>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</si>
  <si>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</si>
  <si>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</si>
  <si>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</si>
  <si>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</si>
  <si>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</si>
  <si>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</si>
  <si>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</si>
  <si>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</si>
  <si>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</si>
  <si>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</si>
  <si>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</si>
  <si>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</si>
  <si>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</si>
  <si>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</si>
  <si>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</si>
  <si>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</si>
  <si>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</si>
  <si>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</si>
  <si>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</si>
  <si>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</si>
  <si>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</si>
  <si>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</si>
  <si>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</si>
  <si>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</si>
  <si>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</si>
  <si>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</si>
  <si>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</si>
  <si>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</si>
  <si>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</si>
  <si>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</si>
  <si>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</si>
  <si>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</si>
  <si>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</si>
  <si>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</si>
  <si>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</si>
  <si>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</si>
  <si>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</si>
  <si>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</si>
  <si>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</si>
  <si>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</si>
  <si>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</si>
  <si>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</si>
  <si>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</si>
  <si>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</si>
  <si>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</si>
  <si>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</si>
  <si>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</si>
  <si>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</si>
  <si>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</si>
  <si>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</si>
  <si>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</si>
  <si>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</si>
  <si>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</si>
  <si>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</si>
  <si>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</si>
  <si>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</si>
  <si>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</si>
  <si>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</si>
  <si>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</si>
  <si>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</si>
  <si>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</si>
  <si>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</si>
  <si>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</si>
  <si>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</si>
  <si>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</si>
  <si>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</si>
  <si>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</si>
  <si>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</si>
  <si>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</si>
  <si>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</si>
  <si>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</si>
  <si>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</si>
  <si>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</si>
  <si>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</si>
  <si>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</si>
  <si>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</si>
  <si>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</si>
  <si>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</si>
  <si>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</si>
  <si>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</si>
  <si>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</si>
  <si>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</si>
  <si>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</si>
  <si>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</si>
  <si>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</si>
  <si>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</si>
  <si>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</si>
  <si>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</si>
  <si>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</si>
  <si>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</si>
  <si>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</si>
  <si>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</si>
  <si>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</si>
  <si>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</si>
  <si>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</si>
  <si>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</si>
  <si>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</si>
  <si>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</si>
  <si>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</si>
  <si>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</si>
  <si>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</si>
  <si>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</si>
  <si>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</si>
  <si>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</si>
  <si>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</si>
  <si>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</si>
  <si>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</si>
  <si>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</si>
  <si>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</si>
  <si>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</si>
  <si>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</si>
  <si>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</si>
  <si>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</si>
  <si>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</si>
  <si>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</si>
  <si>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</si>
  <si>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</si>
  <si>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</si>
  <si>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</si>
  <si>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</si>
  <si>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</si>
  <si>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</si>
  <si>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</si>
  <si>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</si>
  <si>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</si>
  <si>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</si>
  <si>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</si>
  <si>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</si>
  <si>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</si>
  <si>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</si>
  <si>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</si>
  <si>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</si>
  <si>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</si>
  <si>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</si>
  <si>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</si>
  <si>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</si>
  <si>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</si>
  <si>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</si>
  <si>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</si>
  <si>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</si>
  <si>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</si>
  <si>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</si>
  <si>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</si>
  <si>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</si>
  <si>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</si>
  <si>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</si>
  <si>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</si>
  <si>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</si>
  <si>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</si>
  <si>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</si>
  <si>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</si>
  <si>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</si>
  <si>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</si>
  <si>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</si>
  <si>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</si>
  <si>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</si>
  <si>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</si>
  <si>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</si>
  <si>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</si>
  <si>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</si>
  <si>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</si>
  <si>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</si>
  <si>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</si>
  <si>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</si>
  <si>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</si>
  <si>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</si>
  <si>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</si>
  <si>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</si>
  <si>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</si>
  <si>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</si>
  <si>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</si>
  <si>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</si>
  <si>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</si>
  <si>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</si>
  <si>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</si>
  <si>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</si>
  <si>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</si>
  <si>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</si>
  <si>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</si>
  <si>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</si>
  <si>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</si>
  <si>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</si>
  <si>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</si>
  <si>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</si>
  <si>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</si>
  <si>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</si>
  <si>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</si>
  <si>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</si>
  <si>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</si>
  <si>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</si>
  <si>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</si>
  <si>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</si>
  <si>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</si>
  <si>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</si>
  <si>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</si>
  <si>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</si>
  <si>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</si>
  <si>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</si>
  <si>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</si>
  <si>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</si>
  <si>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</si>
  <si>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</si>
  <si>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</si>
  <si>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</si>
  <si>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</si>
  <si>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</si>
  <si>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</si>
  <si>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</si>
  <si>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</si>
  <si>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</si>
  <si>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</si>
  <si>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</si>
  <si>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</si>
  <si>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</si>
  <si>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</si>
  <si>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</si>
  <si>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</si>
  <si>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</si>
  <si>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</si>
  <si>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</si>
  <si>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</si>
  <si>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</si>
  <si>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</si>
  <si>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</si>
  <si>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</si>
  <si>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</si>
  <si>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</si>
  <si>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</si>
  <si>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</si>
  <si>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</si>
  <si>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</si>
  <si>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</si>
  <si>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</si>
  <si>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</si>
  <si>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</si>
  <si>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</si>
  <si>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</si>
  <si>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</si>
  <si>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</si>
  <si>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</si>
  <si>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</si>
  <si>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</si>
  <si>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</si>
  <si>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</si>
  <si>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</si>
  <si>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</si>
  <si>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</si>
  <si>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</si>
  <si>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</si>
  <si>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</si>
  <si>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</si>
  <si>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</si>
  <si>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</si>
  <si>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</si>
  <si>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</si>
  <si>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</si>
  <si>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</si>
  <si>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</si>
  <si>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</si>
  <si>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</si>
  <si>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</si>
  <si>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</si>
  <si>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</si>
  <si>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</si>
  <si>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</si>
  <si>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</si>
  <si>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</si>
  <si>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</si>
  <si>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</si>
  <si>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</si>
  <si>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</si>
  <si>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</si>
  <si>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</si>
  <si>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</si>
  <si>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</si>
  <si>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</si>
  <si>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</si>
  <si>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</si>
  <si>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</si>
  <si>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</si>
  <si>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</si>
  <si>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</si>
  <si>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</si>
  <si>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</si>
  <si>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</si>
  <si>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</si>
  <si>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</si>
  <si>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</si>
  <si>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</si>
  <si>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</si>
  <si>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</si>
  <si>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</si>
  <si>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</si>
  <si>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</si>
  <si>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</si>
  <si>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</si>
  <si>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</si>
  <si>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</si>
  <si>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</si>
  <si>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</si>
  <si>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</si>
  <si>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</si>
  <si>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</si>
  <si>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</si>
  <si>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</si>
  <si>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</si>
  <si>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</si>
  <si>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</si>
  <si>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</si>
  <si>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</si>
  <si>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</si>
  <si>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</si>
  <si>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</si>
  <si>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</si>
  <si>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</si>
  <si>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</si>
  <si>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</si>
  <si>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</si>
  <si>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</si>
  <si>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</si>
  <si>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</si>
  <si>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</si>
  <si>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</si>
  <si>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</si>
  <si>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</si>
  <si>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</si>
  <si>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</si>
  <si>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</si>
  <si>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</si>
  <si>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</si>
  <si>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</si>
  <si>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</si>
  <si>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</si>
  <si>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</si>
  <si>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</si>
  <si>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</si>
  <si>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</si>
  <si>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</si>
  <si>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</si>
  <si>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</si>
  <si>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</si>
  <si>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</si>
  <si>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</si>
  <si>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</si>
  <si>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</si>
  <si>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</si>
  <si>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</si>
  <si>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</si>
  <si>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</si>
  <si>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</si>
  <si>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</si>
  <si>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</si>
  <si>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</si>
  <si>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</si>
  <si>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</si>
  <si>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</si>
  <si>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</si>
  <si>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</si>
  <si>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</si>
  <si>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</si>
  <si>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</si>
  <si>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</si>
  <si>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</si>
  <si>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</si>
  <si>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</si>
  <si>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</si>
  <si>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</si>
  <si>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</si>
  <si>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</si>
  <si>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</si>
  <si>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</si>
  <si>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</si>
  <si>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</si>
  <si>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</si>
  <si>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</si>
  <si>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</si>
  <si>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</si>
  <si>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</si>
  <si>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</si>
  <si>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</si>
  <si>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</si>
  <si>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</si>
  <si>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</si>
  <si>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</si>
  <si>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</si>
  <si>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</si>
  <si>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</si>
  <si>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</si>
  <si>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</si>
  <si>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</si>
  <si>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</si>
  <si>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</si>
  <si>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</si>
  <si>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</si>
  <si>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</si>
  <si>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</si>
  <si>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</si>
  <si>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</si>
  <si>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</si>
  <si>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</si>
  <si>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</si>
  <si>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</si>
  <si>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</si>
  <si>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</si>
  <si>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</si>
  <si>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</si>
  <si>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</si>
  <si>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</si>
  <si>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</si>
  <si>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</si>
  <si>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</si>
  <si>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</si>
  <si>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</si>
  <si>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</si>
  <si>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</si>
  <si>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</si>
  <si>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</si>
  <si>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</si>
  <si>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</si>
  <si>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</si>
  <si>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</si>
  <si>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</si>
  <si>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</si>
  <si>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</si>
  <si>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</si>
  <si>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</si>
  <si>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</si>
  <si>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</si>
  <si>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</si>
  <si>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</si>
  <si>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</si>
  <si>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</si>
  <si>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</si>
  <si>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</si>
  <si>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</si>
  <si>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</si>
  <si>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</si>
  <si>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</si>
  <si>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</si>
  <si>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</si>
  <si>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</si>
  <si>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</si>
  <si>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</si>
  <si>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</si>
  <si>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</si>
  <si>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</si>
  <si>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</si>
  <si>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</si>
  <si>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</si>
  <si>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</si>
  <si>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</si>
  <si>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</si>
  <si>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</si>
  <si>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</si>
  <si>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</si>
  <si>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</si>
  <si>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</si>
  <si>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</si>
  <si>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</si>
  <si>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</si>
  <si>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</si>
  <si>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</si>
  <si>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</si>
  <si>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</si>
  <si>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</si>
  <si>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</si>
  <si>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</si>
  <si>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</si>
  <si>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</si>
  <si>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</si>
  <si>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</si>
  <si>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</si>
  <si>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</si>
  <si>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</si>
  <si>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</si>
  <si>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</si>
  <si>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</si>
  <si>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</si>
  <si>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</si>
  <si>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</si>
  <si>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</si>
  <si>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</si>
  <si>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</si>
  <si>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</si>
  <si>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</si>
  <si>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</si>
  <si>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</si>
  <si>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</si>
  <si>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</si>
  <si>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</si>
  <si>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</si>
  <si>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</si>
  <si>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</si>
  <si>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</si>
  <si>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</si>
  <si>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</si>
  <si>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</si>
  <si>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</si>
  <si>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</si>
  <si>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</si>
  <si>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</si>
  <si>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</si>
  <si>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</si>
  <si>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</si>
  <si>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</si>
  <si>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</si>
  <si>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</si>
  <si>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</si>
  <si>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</si>
  <si>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</si>
  <si>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</si>
  <si>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</si>
  <si>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</si>
  <si>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</si>
  <si>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</si>
  <si>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</si>
  <si>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</si>
  <si>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</si>
  <si>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</si>
  <si>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</si>
  <si>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</si>
  <si>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</si>
  <si>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</si>
  <si>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</si>
  <si>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</si>
  <si>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</si>
  <si>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</si>
  <si>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</si>
  <si>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</si>
  <si>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</si>
  <si>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</si>
  <si>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</si>
  <si>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</si>
  <si>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</si>
  <si>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</si>
  <si>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</si>
  <si>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</si>
  <si>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</si>
  <si>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</si>
  <si>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</si>
  <si>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</si>
  <si>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</si>
  <si>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</si>
  <si>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</si>
  <si>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</si>
  <si>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</si>
  <si>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</si>
  <si>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</si>
  <si>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</si>
  <si>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</si>
  <si>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</si>
  <si>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</si>
  <si>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</si>
  <si>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</si>
  <si>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</si>
  <si>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</si>
  <si>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</si>
  <si>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</si>
  <si>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</si>
  <si>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</si>
  <si>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</si>
  <si>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</si>
  <si>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</si>
  <si>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</si>
  <si>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</si>
  <si>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</si>
  <si>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</si>
  <si>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</si>
  <si>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</si>
  <si>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</si>
  <si>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</si>
  <si>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</si>
  <si>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</si>
  <si>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</si>
  <si>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</si>
  <si>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</si>
  <si>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</si>
  <si>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</si>
  <si>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</si>
  <si>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</si>
  <si>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</si>
  <si>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</si>
  <si>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</si>
  <si>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</si>
  <si>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</si>
  <si>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</si>
  <si>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</si>
  <si>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</si>
  <si>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</si>
  <si>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</si>
  <si>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</si>
  <si>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</si>
  <si>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</si>
  <si>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</si>
  <si>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</si>
  <si>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</si>
  <si>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</si>
  <si>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</si>
  <si>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</si>
  <si>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</si>
  <si>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</si>
  <si>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</si>
  <si>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</si>
  <si>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</si>
  <si>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</si>
  <si>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</si>
  <si>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</si>
  <si>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</si>
  <si>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</si>
  <si>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</si>
  <si>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</si>
  <si>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</si>
  <si>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</si>
  <si>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</si>
  <si>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</si>
  <si>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</si>
  <si>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</si>
  <si>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</si>
  <si>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</si>
  <si>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</si>
  <si>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</si>
  <si>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</si>
  <si>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</si>
  <si>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</si>
  <si>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</si>
  <si>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</si>
  <si>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</si>
  <si>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</si>
  <si>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</si>
  <si>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</si>
  <si>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</si>
  <si>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</si>
  <si>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</si>
  <si>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</si>
  <si>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</si>
  <si>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</si>
  <si>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</si>
  <si>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</si>
  <si>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</si>
  <si>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</si>
  <si>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</si>
  <si>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</si>
  <si>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</si>
  <si>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</si>
  <si>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</si>
  <si>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</si>
  <si>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</si>
  <si>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</si>
  <si>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</si>
  <si>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</si>
  <si>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</si>
  <si>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</si>
  <si>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</si>
  <si>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</si>
  <si>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</si>
  <si>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</si>
  <si>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</si>
  <si>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</si>
  <si>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</si>
  <si>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</si>
  <si>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</si>
  <si>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</si>
  <si>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</si>
  <si>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</si>
  <si>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</si>
  <si>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</si>
  <si>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</si>
  <si>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</si>
  <si>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</si>
  <si>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</si>
  <si>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</si>
  <si>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</si>
  <si>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</si>
  <si>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</si>
  <si>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</si>
  <si>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</si>
  <si>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</si>
  <si>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</si>
  <si>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</si>
  <si>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</si>
  <si>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</si>
  <si>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</si>
  <si>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</si>
  <si>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</si>
  <si>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</si>
  <si>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</si>
  <si>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</si>
  <si>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</si>
  <si>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</si>
  <si>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</si>
  <si>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</si>
  <si>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</si>
  <si>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</si>
  <si>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</si>
  <si>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</si>
  <si>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</si>
  <si>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</si>
  <si>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</si>
  <si>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</si>
  <si>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</si>
  <si>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</si>
  <si>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</si>
  <si>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</si>
  <si>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</si>
  <si>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</si>
  <si>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</si>
  <si>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</si>
  <si>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</si>
  <si>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</si>
  <si>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</si>
  <si>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</si>
  <si>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</si>
  <si>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</si>
  <si>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</si>
  <si>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</si>
  <si>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</si>
  <si>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</si>
  <si>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</si>
  <si>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</si>
  <si>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</si>
  <si>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</si>
  <si>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</si>
  <si>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</si>
  <si>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</si>
  <si>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</si>
  <si>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</si>
  <si>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</si>
  <si>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</si>
  <si>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</si>
  <si>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</si>
  <si>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</si>
  <si>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</si>
  <si>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</si>
  <si>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</si>
  <si>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</si>
  <si>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</si>
  <si>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</si>
  <si>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</si>
  <si>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</si>
  <si>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</si>
  <si>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</si>
  <si>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</si>
  <si>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</si>
  <si>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</si>
  <si>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</si>
  <si>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</si>
  <si>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</si>
  <si>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</si>
  <si>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</si>
  <si>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</si>
  <si>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</si>
  <si>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</si>
  <si>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</si>
  <si>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</si>
  <si>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</si>
  <si>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</si>
  <si>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</si>
  <si>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</si>
  <si>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</si>
  <si>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</si>
  <si>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</si>
  <si>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</si>
  <si>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</si>
  <si>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</si>
  <si>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</si>
  <si>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</si>
  <si>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</si>
  <si>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</si>
  <si>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</si>
  <si>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</si>
  <si>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</si>
  <si>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</si>
  <si>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</si>
  <si>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</si>
  <si>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</si>
  <si>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</si>
  <si>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</si>
  <si>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</si>
  <si>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</si>
  <si>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</si>
  <si>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</si>
  <si>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</si>
  <si>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</si>
  <si>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</si>
  <si>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</si>
  <si>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</si>
  <si>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</si>
  <si>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</si>
  <si>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</si>
  <si>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</si>
  <si>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</si>
  <si>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</si>
  <si>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</si>
  <si>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</si>
  <si>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</si>
  <si>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</si>
  <si>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</si>
  <si>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</si>
  <si>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</si>
  <si>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</si>
  <si>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</si>
  <si>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</si>
  <si>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</si>
  <si>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</si>
  <si>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</si>
  <si>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</si>
  <si>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</si>
  <si>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</si>
  <si>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</si>
  <si>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</si>
  <si>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</si>
  <si>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</si>
  <si>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</si>
  <si>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</si>
  <si>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</si>
  <si>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</si>
  <si>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</si>
  <si>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</si>
  <si>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</si>
  <si>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</si>
  <si>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</si>
  <si>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</si>
  <si>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</si>
  <si>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</si>
  <si>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</si>
  <si>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</si>
  <si>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</si>
  <si>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</si>
  <si>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</si>
  <si>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</si>
  <si>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</si>
  <si>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</si>
  <si>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</si>
  <si>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</si>
  <si>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</si>
  <si>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</si>
  <si>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</si>
  <si>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</si>
  <si>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</si>
  <si>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</si>
  <si>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</si>
  <si>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</si>
  <si>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</si>
  <si>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</si>
  <si>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</si>
  <si>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</si>
  <si>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</si>
  <si>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</si>
  <si>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</si>
  <si>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</si>
  <si>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</si>
  <si>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</si>
  <si>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</si>
  <si>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</si>
  <si>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</si>
  <si>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</si>
  <si>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</si>
  <si>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</si>
  <si>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</si>
  <si>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</si>
  <si>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</si>
  <si>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</si>
  <si>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</si>
  <si>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</si>
  <si>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</si>
  <si>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</si>
  <si>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</si>
  <si>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</si>
  <si>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</si>
  <si>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</si>
  <si>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</si>
  <si>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</si>
  <si>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</si>
  <si>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</si>
  <si>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</si>
  <si>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</si>
  <si>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</si>
  <si>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</si>
  <si>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</si>
  <si>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</si>
  <si>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</si>
  <si>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</si>
  <si>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</si>
  <si>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</si>
  <si>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</si>
  <si>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</si>
  <si>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</si>
  <si>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</si>
  <si>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</si>
  <si>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</si>
  <si>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</si>
  <si>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</si>
  <si>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</si>
  <si>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</si>
  <si>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</si>
  <si>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</si>
  <si>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</si>
  <si>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</si>
  <si>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</si>
  <si>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</si>
  <si>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</si>
  <si>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</si>
  <si>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</si>
  <si>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</si>
  <si>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</si>
  <si>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</si>
  <si>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</si>
  <si>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</si>
  <si>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</si>
  <si>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</si>
  <si>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</si>
  <si>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</si>
  <si>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</si>
  <si>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</si>
  <si>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</si>
  <si>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</si>
  <si>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</si>
  <si>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</si>
  <si>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</si>
  <si>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</si>
  <si>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</si>
  <si>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</si>
  <si>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</si>
  <si>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</si>
  <si>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</si>
  <si>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</si>
  <si>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</si>
  <si>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</si>
  <si>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</si>
  <si>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</si>
  <si>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</si>
  <si>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</si>
  <si>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</si>
  <si>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</si>
  <si>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</si>
  <si>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</si>
  <si>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</si>
  <si>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</si>
  <si>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</si>
  <si>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</si>
  <si>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</si>
  <si>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</si>
  <si>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</si>
  <si>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</si>
  <si>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</si>
  <si>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</si>
  <si>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</si>
  <si>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</si>
  <si>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</si>
  <si>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</si>
  <si>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</si>
  <si>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</si>
  <si>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</si>
  <si>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</si>
  <si>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</si>
  <si>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</si>
  <si>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</si>
  <si>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</si>
  <si>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</si>
  <si>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</si>
  <si>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</si>
  <si>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</si>
  <si>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</si>
  <si>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</si>
  <si>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</si>
  <si>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</si>
  <si>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</si>
  <si>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</si>
  <si>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</si>
  <si>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</si>
  <si>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</si>
  <si>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</si>
  <si>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</si>
  <si>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</si>
  <si>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</si>
  <si>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</si>
  <si>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</si>
  <si>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</si>
  <si>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</si>
  <si>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</si>
  <si>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</si>
  <si>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</si>
  <si>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</si>
  <si>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</si>
  <si>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</si>
  <si>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</si>
  <si>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</si>
  <si>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</si>
  <si>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</si>
  <si>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</si>
  <si>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</si>
  <si>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</si>
  <si>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</si>
  <si>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</si>
  <si>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</si>
  <si>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</si>
  <si>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</si>
  <si>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</si>
  <si>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</si>
  <si>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</si>
  <si>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</si>
  <si>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</si>
  <si>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</si>
  <si>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</si>
  <si>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</si>
  <si>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</si>
  <si>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</si>
  <si>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</si>
  <si>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</si>
  <si>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</si>
  <si>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</si>
  <si>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</si>
  <si>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</si>
  <si>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</si>
  <si>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</si>
  <si>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</si>
  <si>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</si>
  <si>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</si>
  <si>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</si>
  <si>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</si>
  <si>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</si>
  <si>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</si>
  <si>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</si>
  <si>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</si>
  <si>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</si>
  <si>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</si>
  <si>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</si>
  <si>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</si>
  <si>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</si>
  <si>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</si>
  <si>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</si>
  <si>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</si>
  <si>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</si>
  <si>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</si>
  <si>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</si>
  <si>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</si>
  <si>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</si>
  <si>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</si>
  <si>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</si>
  <si>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</si>
  <si>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</si>
  <si>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</si>
  <si>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</si>
  <si>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</si>
  <si>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</si>
  <si>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</si>
  <si>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</si>
  <si>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</si>
  <si>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</si>
  <si>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</si>
  <si>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</si>
  <si>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</si>
  <si>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</si>
  <si>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</si>
  <si>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</si>
  <si>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</si>
  <si>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</si>
  <si>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</si>
  <si>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</si>
  <si>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</si>
  <si>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</si>
  <si>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</si>
  <si>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</si>
  <si>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</si>
  <si>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</si>
  <si>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</si>
  <si>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</si>
  <si>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</si>
  <si>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</si>
  <si>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</si>
  <si>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</si>
  <si>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</si>
  <si>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</si>
  <si>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</si>
  <si>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</si>
  <si>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</si>
  <si>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</si>
  <si>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</si>
  <si>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</si>
  <si>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</si>
  <si>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</si>
  <si>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</si>
  <si>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</si>
  <si>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</si>
  <si>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</si>
  <si>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</si>
  <si>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</si>
  <si>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</si>
  <si>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</si>
  <si>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</si>
  <si>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</si>
  <si>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</si>
  <si>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</si>
  <si>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</si>
  <si>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</si>
  <si>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</si>
  <si>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</si>
  <si>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</si>
  <si>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</si>
  <si>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</si>
  <si>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</si>
  <si>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</si>
  <si>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</si>
  <si>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</si>
  <si>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</si>
  <si>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</si>
  <si>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</si>
  <si>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</si>
  <si>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</si>
  <si>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</si>
  <si>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</si>
  <si>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</si>
  <si>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</si>
  <si>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</si>
  <si>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</si>
  <si>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</si>
  <si>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</si>
  <si>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</si>
  <si>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</si>
  <si>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</si>
  <si>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</si>
  <si>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</si>
  <si>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</si>
  <si>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</si>
  <si>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</si>
  <si>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</si>
  <si>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</si>
  <si>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</si>
  <si>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</si>
  <si>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</si>
  <si>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</si>
  <si>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</si>
  <si>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</si>
  <si>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</si>
  <si>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</si>
  <si>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</si>
  <si>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</si>
  <si>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</si>
  <si>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</si>
  <si>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</si>
  <si>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</si>
  <si>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</si>
  <si>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</si>
  <si>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</si>
  <si>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</si>
  <si>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</si>
  <si>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</si>
  <si>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</si>
  <si>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</si>
  <si>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</si>
  <si>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</si>
  <si>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</si>
  <si>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</si>
  <si>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</si>
  <si>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</si>
  <si>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</si>
  <si>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</si>
  <si>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</si>
  <si>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</si>
  <si>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</si>
  <si>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</si>
  <si>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</si>
  <si>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</si>
  <si>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</si>
  <si>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</si>
  <si>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</si>
  <si>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</si>
  <si>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</si>
  <si>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</si>
  <si>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</si>
  <si>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</si>
  <si>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</si>
  <si>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</si>
  <si>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</si>
  <si>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</si>
  <si>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</si>
  <si>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</si>
  <si>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</si>
  <si>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</si>
  <si>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</si>
  <si>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</si>
  <si>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</si>
  <si>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</si>
  <si>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</si>
  <si>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</si>
  <si>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</si>
  <si>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</si>
  <si>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</si>
  <si>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</si>
  <si>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</si>
  <si>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</si>
  <si>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</si>
  <si>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</si>
  <si>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</si>
  <si>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</si>
  <si>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</si>
  <si>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</si>
  <si>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</si>
  <si>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</si>
  <si>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</si>
  <si>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</si>
  <si>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</si>
  <si>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</si>
  <si>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</si>
  <si>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</si>
  <si>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</si>
  <si>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</si>
  <si>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</si>
  <si>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</si>
  <si>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</si>
  <si>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</si>
  <si>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</si>
  <si>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</si>
  <si>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</si>
  <si>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</si>
  <si>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</si>
  <si>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</si>
  <si>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</si>
  <si>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</si>
  <si>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</si>
  <si>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</si>
  <si>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</si>
  <si>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</si>
  <si>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</si>
  <si>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</si>
  <si>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</si>
  <si>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</si>
  <si>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</si>
  <si>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</si>
  <si>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</si>
  <si>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</si>
  <si>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</si>
  <si>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</si>
  <si>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</si>
  <si>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</si>
  <si>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</si>
  <si>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</si>
  <si>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</si>
  <si>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</si>
  <si>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</si>
  <si>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</si>
  <si>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</si>
  <si>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</si>
  <si>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</si>
  <si>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</si>
  <si>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</si>
  <si>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</si>
  <si>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</si>
  <si>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</si>
  <si>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</si>
  <si>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</si>
  <si>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</si>
  <si>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</si>
  <si>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</si>
  <si>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</si>
  <si>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</si>
  <si>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</si>
  <si>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</si>
  <si>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</si>
  <si>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</si>
  <si>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</si>
  <si>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</si>
  <si>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</si>
  <si>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</si>
  <si>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</si>
  <si>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</si>
  <si>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</si>
  <si>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</si>
  <si>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</si>
  <si>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</si>
  <si>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</si>
  <si>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</si>
  <si>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</si>
  <si>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</si>
  <si>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</si>
  <si>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</si>
  <si>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</si>
  <si>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</si>
  <si>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</si>
  <si>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</si>
  <si>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</si>
  <si>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</si>
  <si>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</si>
  <si>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</si>
  <si>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</si>
  <si>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</si>
  <si>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</si>
  <si>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</si>
  <si>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</si>
  <si>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</si>
  <si>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</si>
  <si>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</si>
  <si>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</si>
  <si>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</si>
  <si>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</si>
  <si>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</si>
  <si>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</si>
  <si>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</si>
  <si>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</si>
  <si>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</si>
  <si>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</si>
  <si>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</si>
  <si>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</si>
  <si>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</si>
  <si>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</si>
  <si>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</si>
  <si>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</si>
  <si>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</si>
  <si>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</si>
  <si>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</si>
  <si>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</si>
  <si>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</si>
  <si>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</si>
  <si>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</si>
  <si>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</si>
  <si>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</si>
  <si>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</si>
  <si>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</si>
  <si>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</si>
  <si>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</si>
  <si>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</si>
  <si>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</si>
  <si>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</si>
  <si>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</si>
  <si>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</si>
  <si>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</si>
  <si>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</si>
  <si>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</si>
  <si>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</si>
  <si>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</si>
  <si>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</si>
  <si>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</si>
  <si>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</si>
  <si>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</si>
  <si>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</si>
  <si>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</si>
  <si>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</si>
  <si>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</si>
  <si>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</si>
  <si>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</si>
  <si>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</si>
  <si>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</si>
  <si>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</si>
  <si>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</si>
  <si>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</si>
  <si>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</si>
  <si>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</si>
  <si>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</si>
  <si>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</si>
  <si>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</si>
  <si>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</si>
  <si>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</si>
  <si>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</si>
  <si>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</si>
  <si>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</si>
  <si>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</si>
  <si>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</si>
  <si>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</si>
  <si>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</si>
  <si>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</si>
  <si>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</si>
  <si>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</si>
  <si>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</si>
  <si>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</si>
  <si>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</si>
  <si>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</si>
  <si>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</si>
  <si>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</si>
  <si>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</si>
  <si>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</si>
  <si>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</si>
  <si>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</si>
  <si>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</si>
  <si>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</si>
  <si>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</si>
  <si>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</si>
  <si>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</si>
  <si>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</si>
  <si>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</si>
  <si>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</si>
  <si>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</si>
  <si>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</si>
  <si>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</si>
  <si>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</si>
  <si>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</si>
  <si>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</si>
  <si>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</si>
  <si>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</si>
  <si>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</si>
  <si>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</si>
  <si>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</si>
  <si>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</si>
  <si>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</si>
  <si>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</si>
  <si>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</si>
  <si>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</si>
  <si>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</si>
  <si>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</si>
  <si>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</si>
  <si>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</si>
  <si>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</si>
  <si>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</si>
  <si>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</si>
  <si>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</si>
  <si>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</si>
  <si>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</si>
  <si>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</si>
  <si>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</si>
  <si>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</si>
  <si>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</si>
  <si>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</si>
  <si>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</si>
  <si>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</si>
  <si>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</si>
  <si>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</si>
  <si>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</si>
  <si>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</si>
  <si>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</si>
  <si>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</si>
  <si>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</si>
  <si>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</si>
  <si>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</si>
  <si>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</si>
  <si>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</si>
  <si>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</si>
  <si>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</si>
  <si>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</si>
  <si>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</si>
  <si>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</si>
  <si>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</si>
  <si>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</si>
  <si>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</si>
  <si>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</si>
  <si>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</si>
  <si>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</si>
  <si>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</si>
  <si>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</si>
  <si>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</si>
  <si>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</si>
  <si>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</si>
  <si>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</si>
  <si>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</si>
  <si>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</si>
  <si>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</si>
  <si>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</si>
  <si>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</si>
  <si>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</si>
  <si>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</si>
  <si>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</si>
  <si>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</si>
  <si>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</si>
  <si>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</si>
  <si>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</si>
  <si>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</si>
  <si>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</si>
  <si>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</si>
  <si>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</si>
  <si>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</si>
  <si>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</si>
  <si>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</si>
  <si>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</si>
  <si>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</si>
  <si>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</si>
  <si>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</si>
  <si>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</si>
  <si>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</si>
  <si>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</si>
  <si>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</si>
  <si>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</si>
  <si>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</si>
  <si>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</si>
  <si>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</si>
  <si>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</si>
  <si>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</si>
  <si>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</si>
  <si>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</si>
  <si>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</si>
  <si>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</si>
  <si>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</si>
  <si>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</si>
  <si>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</si>
  <si>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</si>
  <si>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</si>
  <si>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</si>
  <si>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</si>
  <si>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</si>
  <si>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</si>
  <si>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</si>
  <si>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</si>
  <si>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</si>
  <si>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</si>
  <si>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</si>
  <si>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</si>
  <si>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</si>
  <si>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</si>
  <si>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</si>
  <si>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</si>
  <si>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</si>
  <si>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</si>
  <si>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</si>
  <si>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</si>
  <si>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</si>
  <si>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</si>
  <si>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</si>
  <si>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</si>
  <si>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</si>
  <si>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</si>
  <si>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</si>
  <si>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</si>
  <si>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</si>
  <si>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</si>
  <si>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</si>
  <si>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</si>
  <si>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</si>
  <si>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</si>
  <si>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</si>
  <si>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</si>
  <si>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</si>
  <si>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</si>
  <si>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</si>
  <si>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</si>
  <si>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</si>
  <si>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</si>
  <si>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</si>
  <si>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</si>
  <si>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</si>
  <si>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</si>
  <si>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</si>
  <si>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</si>
  <si>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</si>
  <si>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</si>
  <si>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</si>
  <si>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</si>
  <si>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</si>
  <si>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</si>
  <si>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</si>
  <si>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</si>
  <si>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</si>
  <si>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</si>
  <si>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</si>
  <si>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</si>
  <si>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</si>
  <si>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</si>
  <si>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</si>
  <si>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</si>
  <si>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</si>
  <si>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</si>
  <si>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</si>
  <si>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</si>
  <si>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</si>
  <si>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</si>
  <si>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</si>
  <si>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</si>
  <si>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</si>
  <si>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</si>
  <si>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</si>
  <si>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</si>
  <si>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</si>
  <si>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</si>
  <si>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</si>
  <si>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</si>
  <si>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</si>
  <si>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</si>
  <si>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</si>
  <si>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</si>
  <si>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</si>
  <si>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</si>
  <si>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</si>
  <si>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</si>
  <si>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</si>
  <si>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</si>
  <si>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</si>
  <si>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</si>
  <si>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</si>
  <si>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</si>
  <si>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</si>
  <si>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</si>
  <si>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</si>
  <si>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</si>
  <si>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</si>
  <si>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</si>
  <si>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</si>
  <si>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</si>
  <si>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</si>
  <si>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</si>
  <si>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</si>
  <si>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</si>
  <si>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</si>
  <si>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</si>
  <si>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</si>
  <si>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</si>
  <si>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</si>
  <si>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</si>
  <si>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</si>
  <si>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</si>
  <si>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</si>
  <si>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</si>
  <si>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</si>
  <si>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</si>
  <si>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</si>
  <si>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</si>
  <si>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</si>
  <si>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</si>
  <si>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</si>
  <si>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</si>
  <si>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</si>
  <si>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</si>
  <si>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</si>
  <si>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</si>
  <si>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</si>
  <si>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</si>
  <si>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</si>
  <si>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</si>
  <si>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</si>
  <si>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</si>
  <si>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</si>
  <si>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</si>
  <si>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</si>
  <si>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</si>
  <si>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</si>
  <si>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</si>
  <si>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</si>
  <si>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</si>
  <si>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</si>
  <si>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</si>
  <si>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</si>
  <si>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</si>
  <si>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</si>
  <si>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</si>
  <si>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</si>
  <si>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</si>
  <si>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</si>
  <si>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</si>
  <si>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</si>
  <si>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</si>
  <si>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</si>
  <si>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</si>
  <si>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</si>
  <si>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</si>
  <si>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</si>
  <si>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</si>
  <si>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</si>
  <si>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</si>
  <si>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</si>
  <si>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</si>
  <si>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</si>
  <si>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</si>
  <si>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</si>
  <si>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</si>
  <si>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</si>
  <si>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</si>
  <si>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</si>
  <si>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</si>
  <si>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</si>
  <si>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</si>
  <si>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</si>
  <si>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</si>
  <si>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</si>
  <si>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</si>
  <si>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</si>
  <si>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</si>
  <si>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</si>
  <si>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</si>
  <si>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</si>
  <si>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</si>
  <si>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</si>
  <si>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</si>
  <si>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</si>
  <si>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</si>
  <si>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</si>
  <si>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</si>
  <si>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</si>
  <si>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</si>
  <si>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</si>
  <si>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</si>
  <si>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</si>
  <si>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</si>
  <si>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</si>
  <si>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</si>
  <si>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</si>
  <si>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</si>
  <si>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</si>
  <si>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</si>
  <si>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</si>
  <si>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</si>
  <si>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</si>
  <si>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</si>
  <si>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</si>
  <si>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</si>
  <si>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</si>
  <si>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</si>
  <si>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</si>
  <si>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</si>
  <si>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</si>
  <si>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</si>
  <si>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</si>
  <si>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</si>
  <si>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</si>
  <si>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</si>
  <si>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</si>
  <si>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</si>
  <si>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</si>
  <si>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</si>
  <si>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</si>
  <si>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</si>
  <si>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</si>
  <si>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</si>
  <si>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</si>
  <si>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</si>
  <si>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</si>
  <si>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</si>
  <si>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</si>
  <si>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</si>
  <si>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</si>
  <si>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</si>
  <si>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</si>
  <si>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</si>
  <si>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</si>
  <si>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</si>
  <si>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</si>
  <si>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</si>
  <si>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</si>
  <si>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</si>
  <si>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</si>
  <si>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</si>
  <si>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</si>
  <si>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</si>
  <si>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</si>
  <si>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</si>
  <si>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</si>
  <si>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</si>
  <si>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</si>
  <si>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</si>
  <si>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</si>
  <si>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</si>
  <si>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</si>
  <si>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</si>
  <si>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</si>
  <si>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</si>
  <si>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</si>
  <si>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</si>
  <si>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</si>
  <si>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</si>
  <si>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</si>
  <si>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</si>
  <si>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</si>
  <si>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</si>
  <si>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</si>
  <si>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</si>
  <si>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</si>
  <si>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</si>
  <si>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</si>
  <si>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</si>
  <si>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</si>
  <si>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</si>
  <si>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</si>
  <si>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</si>
  <si>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</si>
  <si>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</si>
  <si>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</si>
  <si>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</si>
  <si>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</si>
  <si>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</si>
  <si>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</si>
  <si>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</si>
  <si>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</si>
  <si>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</si>
  <si>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</si>
  <si>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</si>
  <si>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</si>
  <si>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</si>
  <si>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</si>
  <si>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</si>
  <si>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</si>
  <si>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</si>
  <si>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</si>
  <si>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</si>
  <si>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</si>
  <si>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</si>
  <si>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</si>
  <si>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</si>
  <si>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</si>
  <si>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</si>
  <si>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</si>
  <si>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</si>
  <si>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</si>
  <si>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</si>
  <si>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</si>
  <si>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</si>
  <si>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</si>
  <si>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</si>
  <si>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</si>
  <si>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</si>
  <si>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</si>
  <si>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</si>
  <si>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</si>
  <si>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</si>
  <si>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</si>
  <si>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</si>
  <si>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</si>
  <si>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</si>
  <si>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</si>
  <si>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</si>
  <si>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</si>
  <si>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</si>
  <si>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</si>
  <si>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</si>
  <si>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</si>
  <si>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</si>
  <si>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</si>
  <si>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</si>
  <si>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</si>
  <si>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</si>
  <si>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</si>
  <si>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</si>
  <si>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</si>
  <si>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</si>
  <si>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</si>
  <si>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</si>
  <si>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</si>
  <si>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</si>
  <si>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</si>
  <si>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</si>
  <si>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</si>
  <si>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</si>
  <si>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</si>
  <si>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</si>
  <si>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</si>
  <si>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</si>
  <si>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</si>
  <si>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</si>
  <si>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</si>
  <si>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</si>
  <si>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</si>
  <si>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</si>
  <si>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</si>
  <si>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</si>
  <si>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</si>
  <si>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</si>
  <si>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</si>
  <si>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</si>
  <si>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</si>
  <si>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</si>
  <si>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</si>
  <si>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</si>
  <si>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</si>
  <si>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</si>
  <si>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</si>
  <si>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</si>
  <si>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</si>
  <si>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</si>
  <si>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</si>
  <si>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</si>
  <si>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</si>
  <si>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</si>
  <si>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</si>
  <si>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</si>
  <si>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</si>
  <si>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</si>
  <si>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</si>
  <si>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</si>
  <si>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</si>
  <si>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</si>
  <si>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</si>
  <si>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</si>
  <si>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</si>
  <si>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</si>
  <si>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</si>
  <si>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</si>
  <si>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</si>
  <si>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</si>
  <si>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</si>
  <si>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</si>
  <si>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</si>
  <si>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</si>
  <si>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</si>
  <si>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</si>
  <si>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</si>
  <si>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</si>
  <si>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</si>
  <si>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</si>
  <si>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</si>
  <si>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</si>
  <si>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</si>
  <si>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</si>
  <si>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</si>
  <si>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</si>
  <si>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</si>
  <si>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</si>
  <si>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</si>
  <si>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</si>
  <si>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</si>
  <si>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</si>
  <si>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</si>
  <si>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</si>
  <si>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</si>
  <si>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</si>
  <si>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</si>
  <si>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</si>
  <si>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</si>
  <si>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</si>
  <si>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</si>
  <si>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</si>
  <si>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</si>
  <si>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</si>
  <si>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</si>
  <si>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</si>
  <si>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</si>
  <si>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</si>
  <si>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</si>
  <si>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</si>
  <si>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</si>
  <si>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</si>
  <si>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</si>
  <si>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</si>
  <si>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</si>
  <si>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</si>
  <si>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</si>
  <si>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</si>
  <si>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</si>
  <si>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</si>
  <si>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</si>
  <si>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</si>
  <si>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</si>
  <si>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</si>
  <si>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</si>
  <si>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</si>
  <si>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</si>
  <si>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</si>
  <si>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</si>
  <si>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</si>
  <si>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</si>
  <si>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</si>
  <si>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</si>
  <si>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</si>
  <si>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</si>
  <si>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</si>
  <si>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</si>
  <si>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</si>
  <si>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</si>
  <si>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</si>
  <si>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</si>
  <si>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</si>
  <si>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</si>
  <si>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</si>
  <si>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</si>
  <si>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</si>
  <si>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</si>
  <si>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</si>
  <si>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</si>
  <si>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</si>
  <si>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</si>
  <si>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</si>
  <si>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</si>
  <si>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</si>
  <si>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</si>
  <si>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</si>
  <si>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</si>
  <si>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</si>
  <si>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</si>
  <si>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</si>
  <si>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</si>
  <si>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</si>
  <si>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</si>
  <si>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</si>
  <si>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</si>
  <si>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</si>
  <si>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</si>
  <si>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</si>
  <si>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</si>
  <si>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</si>
  <si>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</si>
  <si>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</si>
  <si>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</si>
  <si>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</si>
  <si>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</si>
  <si>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</si>
  <si>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</si>
  <si>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</si>
  <si>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</si>
  <si>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</si>
  <si>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</si>
  <si>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</si>
  <si>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</si>
  <si>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</si>
  <si>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</si>
  <si>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</si>
  <si>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</si>
  <si>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</si>
  <si>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</si>
  <si>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</si>
  <si>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</si>
  <si>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</si>
  <si>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</si>
  <si>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</si>
  <si>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</si>
  <si>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</si>
  <si>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</si>
  <si>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</si>
  <si>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</si>
  <si>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</si>
  <si>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</si>
  <si>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</si>
  <si>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</si>
  <si>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</si>
  <si>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</si>
  <si>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</si>
  <si>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</si>
  <si>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</si>
  <si>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</si>
  <si>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</si>
  <si>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</si>
  <si>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</si>
  <si>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</si>
  <si>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</si>
  <si>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</si>
  <si>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</si>
  <si>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</si>
  <si>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</si>
  <si>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</si>
  <si>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</si>
  <si>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</si>
  <si>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</si>
  <si>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</si>
  <si>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</si>
  <si>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</si>
  <si>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</si>
  <si>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</si>
  <si>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</si>
  <si>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</si>
  <si>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</si>
  <si>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</si>
  <si>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</si>
  <si>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</si>
  <si>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</si>
  <si>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</si>
  <si>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</si>
  <si>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</si>
  <si>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</si>
  <si>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</si>
  <si>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</si>
  <si>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</si>
  <si>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</si>
  <si>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</si>
  <si>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</si>
  <si>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</si>
  <si>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</si>
  <si>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</si>
  <si>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</si>
  <si>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</si>
  <si>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</si>
  <si>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</si>
  <si>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</si>
  <si>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</si>
  <si>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</si>
  <si>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</si>
  <si>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</si>
  <si>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</si>
  <si>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</si>
  <si>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</si>
  <si>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</si>
  <si>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</si>
  <si>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</si>
  <si>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</si>
  <si>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</si>
  <si>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</si>
  <si>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</si>
  <si>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</si>
  <si>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</si>
  <si>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</si>
  <si>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</si>
  <si>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</si>
  <si>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</si>
  <si>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</si>
  <si>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</si>
  <si>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</si>
  <si>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</si>
  <si>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</si>
  <si>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</si>
  <si>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</si>
  <si>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</si>
  <si>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</si>
  <si>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</si>
  <si>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</si>
  <si>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</si>
  <si>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</si>
  <si>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</si>
  <si>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</si>
  <si>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</si>
  <si>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</si>
  <si>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</si>
  <si>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</si>
  <si>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</si>
  <si>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</si>
  <si>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</si>
  <si>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</si>
  <si>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</si>
  <si>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</si>
  <si>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</si>
  <si>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</si>
  <si>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</si>
  <si>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</si>
  <si>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</si>
  <si>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</si>
  <si>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</si>
  <si>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</si>
  <si>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</si>
  <si>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</si>
  <si>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</si>
  <si>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</si>
  <si>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</si>
  <si>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</si>
  <si>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</si>
  <si>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</si>
  <si>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</si>
  <si>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</si>
  <si>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</si>
  <si>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</si>
  <si>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</si>
  <si>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</si>
  <si>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</si>
  <si>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</si>
  <si>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</si>
  <si>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</si>
  <si>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</si>
  <si>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</si>
  <si>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</si>
  <si>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</si>
  <si>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</si>
  <si>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</si>
  <si>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</si>
  <si>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</si>
  <si>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</si>
  <si>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</si>
  <si>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</si>
  <si>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</si>
  <si>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</si>
  <si>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</si>
  <si>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</si>
  <si>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</si>
  <si>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</si>
  <si>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</si>
  <si>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</si>
  <si>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</si>
  <si>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</si>
  <si>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</si>
  <si>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</si>
  <si>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</si>
  <si>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</si>
  <si>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</si>
  <si>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</si>
  <si>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</si>
  <si>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</si>
  <si>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</si>
  <si>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</si>
  <si>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</si>
  <si>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</si>
  <si>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</si>
  <si>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</si>
  <si>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</si>
  <si>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</si>
  <si>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</si>
  <si>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</si>
  <si>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</si>
  <si>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</si>
  <si>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</si>
  <si>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</si>
  <si>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</si>
  <si>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</si>
  <si>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</si>
  <si>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</si>
  <si>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</si>
  <si>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</si>
  <si>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</si>
  <si>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</si>
  <si>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</si>
  <si>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</si>
  <si>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</si>
  <si>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</si>
  <si>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</si>
  <si>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</si>
  <si>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</si>
  <si>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</si>
  <si>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</si>
  <si>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</si>
  <si>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</si>
  <si>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</si>
  <si>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</si>
  <si>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</si>
  <si>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</si>
  <si>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</si>
  <si>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</si>
  <si>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</si>
  <si>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</si>
  <si>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</si>
  <si>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</si>
  <si>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</si>
  <si>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</si>
  <si>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</si>
  <si>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</si>
  <si>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</si>
  <si>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</si>
  <si>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</si>
  <si>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</si>
  <si>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</si>
  <si>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</si>
  <si>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</si>
  <si>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</si>
  <si>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</si>
  <si>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</si>
  <si>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</si>
  <si>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</si>
  <si>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</si>
  <si>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</si>
  <si>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</si>
  <si>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</si>
  <si>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</si>
  <si>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</si>
  <si>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</si>
  <si>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</si>
  <si>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</si>
  <si>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</si>
  <si>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</si>
  <si>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</si>
  <si>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</si>
  <si>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</si>
  <si>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</si>
  <si>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</si>
  <si>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</si>
  <si>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</si>
  <si>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</si>
  <si>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</si>
  <si>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</si>
  <si>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</si>
  <si>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</si>
  <si>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</si>
  <si>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</si>
  <si>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</si>
  <si>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</si>
  <si>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</si>
  <si>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</si>
  <si>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</si>
  <si>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</si>
  <si>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</si>
  <si>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</si>
  <si>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</si>
  <si>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</si>
  <si>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</si>
  <si>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</si>
  <si>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</si>
  <si>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</si>
  <si>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</si>
  <si>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</si>
  <si>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</si>
  <si>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</si>
  <si>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</si>
  <si>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</si>
  <si>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</si>
  <si>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</si>
  <si>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</si>
  <si>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</si>
  <si>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</si>
  <si>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</si>
  <si>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</si>
  <si>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</si>
  <si>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</si>
  <si>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</si>
  <si>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</si>
  <si>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</si>
  <si>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</si>
  <si>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</si>
  <si>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</si>
  <si>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</si>
  <si>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</si>
  <si>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</si>
  <si>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</si>
  <si>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</si>
  <si>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</si>
  <si>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</si>
  <si>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</si>
  <si>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</si>
  <si>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</si>
  <si>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</si>
  <si>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</si>
  <si>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</si>
  <si>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</si>
  <si>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</si>
  <si>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</si>
  <si>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</si>
  <si>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</si>
  <si>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</si>
  <si>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</si>
  <si>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</si>
  <si>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</si>
  <si>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</si>
  <si>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</si>
  <si>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</si>
  <si>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</si>
  <si>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</si>
  <si>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</si>
  <si>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</si>
  <si>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</si>
  <si>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</si>
  <si>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</si>
  <si>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</si>
  <si>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</si>
  <si>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</si>
  <si>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</si>
  <si>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</si>
  <si>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</si>
  <si>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</si>
  <si>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</si>
  <si>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</si>
  <si>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</si>
  <si>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</si>
  <si>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</si>
  <si>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</si>
  <si>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</si>
  <si>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</si>
  <si>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</si>
  <si>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</si>
  <si>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</si>
  <si>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</si>
  <si>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</si>
  <si>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</si>
  <si>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</si>
  <si>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</si>
  <si>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</si>
  <si>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</si>
  <si>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</si>
  <si>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</si>
  <si>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</si>
  <si>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</si>
  <si>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</si>
  <si>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</si>
  <si>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</si>
  <si>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</si>
  <si>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</si>
  <si>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</si>
  <si>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</si>
  <si>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</si>
  <si>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</si>
  <si>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</si>
  <si>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</si>
  <si>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</si>
  <si>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</si>
  <si>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</si>
  <si>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</si>
  <si>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</si>
  <si>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</si>
  <si>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</si>
  <si>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</si>
  <si>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</si>
  <si>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</si>
  <si>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</si>
  <si>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</si>
  <si>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</si>
  <si>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</si>
  <si>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</si>
  <si>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</si>
  <si>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</si>
  <si>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</si>
  <si>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</si>
  <si>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</si>
  <si>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</si>
  <si>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</si>
  <si>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</si>
  <si>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</si>
  <si>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</si>
  <si>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</si>
  <si>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</si>
  <si>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</si>
  <si>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</si>
  <si>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</si>
  <si>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</si>
  <si>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</si>
  <si>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</si>
  <si>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</si>
  <si>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</si>
  <si>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</si>
  <si>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</si>
  <si>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</si>
  <si>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</si>
  <si>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</si>
  <si>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</si>
  <si>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</si>
  <si>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</si>
  <si>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</si>
  <si>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</si>
  <si>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</si>
  <si>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</si>
  <si>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</si>
  <si>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</si>
  <si>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</si>
  <si>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</si>
  <si>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</si>
  <si>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</si>
  <si>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</si>
  <si>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</si>
  <si>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</si>
  <si>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</si>
  <si>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</si>
  <si>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</si>
  <si>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</si>
  <si>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</si>
  <si>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</si>
  <si>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</si>
  <si>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</si>
  <si>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</si>
  <si>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</si>
  <si>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</si>
  <si>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</si>
  <si>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</si>
  <si>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</si>
  <si>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</si>
  <si>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</si>
  <si>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</si>
  <si>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</si>
  <si>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</si>
  <si>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</si>
  <si>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</si>
  <si>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</si>
  <si>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</si>
  <si>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</si>
  <si>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</si>
  <si>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</si>
  <si>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</si>
  <si>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</si>
  <si>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</si>
  <si>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</si>
  <si>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</si>
  <si>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</si>
  <si>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</si>
  <si>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</si>
  <si>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</si>
  <si>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</si>
  <si>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</si>
  <si>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</si>
  <si>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</si>
  <si>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</si>
  <si>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</si>
  <si>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</si>
  <si>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</si>
  <si>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</si>
  <si>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</si>
  <si>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</si>
  <si>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</si>
  <si>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</si>
  <si>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</si>
  <si>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</si>
  <si>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</si>
  <si>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</si>
  <si>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</si>
  <si>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</si>
  <si>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</si>
  <si>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</si>
  <si>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</si>
  <si>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</si>
  <si>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</si>
  <si>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</si>
  <si>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</si>
  <si>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</si>
  <si>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</si>
  <si>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</si>
  <si>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</si>
  <si>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</si>
  <si>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</si>
  <si>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</si>
  <si>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</si>
  <si>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</si>
  <si>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</si>
  <si>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</si>
  <si>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</si>
  <si>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</si>
  <si>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</si>
  <si>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</si>
  <si>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</si>
  <si>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</si>
  <si>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</si>
  <si>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</si>
  <si>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</si>
  <si>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</si>
  <si>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</si>
  <si>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</si>
  <si>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</si>
  <si>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</si>
  <si>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</si>
  <si>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</si>
  <si>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</si>
  <si>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</si>
  <si>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</si>
  <si>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</si>
  <si>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</si>
  <si>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</si>
  <si>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</si>
  <si>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</si>
  <si>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</si>
  <si>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</si>
  <si>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</si>
  <si>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</si>
  <si>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</si>
  <si>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</si>
  <si>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</si>
  <si>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</si>
  <si>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</si>
  <si>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</si>
  <si>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</si>
  <si>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</si>
  <si>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</si>
  <si>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</si>
  <si>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</si>
  <si>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</si>
  <si>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</si>
  <si>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</si>
  <si>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</si>
  <si>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</si>
  <si>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</si>
  <si>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</si>
  <si>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</si>
  <si>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</si>
  <si>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</si>
  <si>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</si>
  <si>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</si>
  <si>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</si>
  <si>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</si>
  <si>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</si>
  <si>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</si>
  <si>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</si>
  <si>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</si>
  <si>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</si>
  <si>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</si>
  <si>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</si>
  <si>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</si>
  <si>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</si>
  <si>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</si>
  <si>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</si>
  <si>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</si>
  <si>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</si>
  <si>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</si>
  <si>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</si>
  <si>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</si>
  <si>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</si>
  <si>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</si>
  <si>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</si>
  <si>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</si>
  <si>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</si>
  <si>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</si>
  <si>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</si>
  <si>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</si>
  <si>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</si>
  <si>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</si>
  <si>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</si>
  <si>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</si>
  <si>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</si>
  <si>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</si>
  <si>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</si>
  <si>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</si>
  <si>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</si>
  <si>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</si>
  <si>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</si>
  <si>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</si>
  <si>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</si>
  <si>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</si>
  <si>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</si>
  <si>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</si>
  <si>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</si>
  <si>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</si>
  <si>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</si>
  <si>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</si>
  <si>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</si>
  <si>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</si>
  <si>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</si>
  <si>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</si>
  <si>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</si>
  <si>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</si>
  <si>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</si>
  <si>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</si>
  <si>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</si>
  <si>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</si>
  <si>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</si>
  <si>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</si>
  <si>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</si>
  <si>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</si>
  <si>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</si>
  <si>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</si>
  <si>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</si>
  <si>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</si>
  <si>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</si>
  <si>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</si>
  <si>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</si>
  <si>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</si>
  <si>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</si>
  <si>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</si>
  <si>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</si>
  <si>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</si>
  <si>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</si>
  <si>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</si>
  <si>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</si>
  <si>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</si>
  <si>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</si>
  <si>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</si>
  <si>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</si>
  <si>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</si>
  <si>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</si>
  <si>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</si>
  <si>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</si>
  <si>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</si>
  <si>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</si>
  <si>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</si>
  <si>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</si>
  <si>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</si>
  <si>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</si>
  <si>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</si>
  <si>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</si>
  <si>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</si>
  <si>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</si>
  <si>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</si>
  <si>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</si>
  <si>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</si>
  <si>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</si>
  <si>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</si>
  <si>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</si>
  <si>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</si>
  <si>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</si>
  <si>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</si>
  <si>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</si>
  <si>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</si>
  <si>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</si>
  <si>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</si>
  <si>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</si>
  <si>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</si>
  <si>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</si>
  <si>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</si>
  <si>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</si>
  <si>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</si>
  <si>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</si>
  <si>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</si>
  <si>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</si>
  <si>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</si>
  <si>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</si>
  <si>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</si>
  <si>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</si>
  <si>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</si>
  <si>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</si>
  <si>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</si>
  <si>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</si>
  <si>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</si>
  <si>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</si>
  <si>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</si>
  <si>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</si>
  <si>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</si>
  <si>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</si>
  <si>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</si>
  <si>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</si>
  <si>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</si>
  <si>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</si>
  <si>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</si>
  <si>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</si>
  <si>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</si>
  <si>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</si>
  <si>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</si>
  <si>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</si>
  <si>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</si>
  <si>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</si>
  <si>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</si>
  <si>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</si>
  <si>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</si>
  <si>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</si>
  <si>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</si>
  <si>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</si>
  <si>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</si>
  <si>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</si>
  <si>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</si>
  <si>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</si>
  <si>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</si>
  <si>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</si>
  <si>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</si>
  <si>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</si>
  <si>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</si>
  <si>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</si>
  <si>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</si>
  <si>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</si>
  <si>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</si>
  <si>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</si>
  <si>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</si>
  <si>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</si>
  <si>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</si>
  <si>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</si>
  <si>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</si>
  <si>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</si>
  <si>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</si>
  <si>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</si>
  <si>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</si>
  <si>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</si>
  <si>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</si>
  <si>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</si>
  <si>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</si>
  <si>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</si>
  <si>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</si>
  <si>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</si>
  <si>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</si>
  <si>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</si>
  <si>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</si>
  <si>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</si>
  <si>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</si>
  <si>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</si>
  <si>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</si>
  <si>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</si>
  <si>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</si>
  <si>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</si>
  <si>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</si>
  <si>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</si>
  <si>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</si>
  <si>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</si>
  <si>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</si>
  <si>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</si>
  <si>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</si>
  <si>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</si>
  <si>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</si>
  <si>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</si>
  <si>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</si>
  <si>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</si>
  <si>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</si>
  <si>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</si>
  <si>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</si>
  <si>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</si>
  <si>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</si>
  <si>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</si>
  <si>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</si>
  <si>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</si>
  <si>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</si>
  <si>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</si>
  <si>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</si>
  <si>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</si>
  <si>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</si>
  <si>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</si>
  <si>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</si>
  <si>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</si>
  <si>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</si>
  <si>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</si>
  <si>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</si>
  <si>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</si>
  <si>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</si>
  <si>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</si>
  <si>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</si>
  <si>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</si>
  <si>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</si>
  <si>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</si>
  <si>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</si>
  <si>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</si>
  <si>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</si>
  <si>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</si>
  <si>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</si>
  <si>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</si>
  <si>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</si>
  <si>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</si>
  <si>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</si>
  <si>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</si>
  <si>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</si>
  <si>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</si>
  <si>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</si>
  <si>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</si>
  <si>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</si>
  <si>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</si>
  <si>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</si>
  <si>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</si>
  <si>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</si>
  <si>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</si>
  <si>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</si>
  <si>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</si>
  <si>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</si>
  <si>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</si>
  <si>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</si>
  <si>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</si>
  <si>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</si>
  <si>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</si>
  <si>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</si>
  <si>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</si>
  <si>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</si>
  <si>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</si>
  <si>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</si>
  <si>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</si>
  <si>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</si>
  <si>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</si>
  <si>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</si>
  <si>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</si>
  <si>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</si>
  <si>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</si>
  <si>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</si>
  <si>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</si>
  <si>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</si>
  <si>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</si>
  <si>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</si>
  <si>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</si>
  <si>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</si>
  <si>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</si>
  <si>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</si>
  <si>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</si>
  <si>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</si>
  <si>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</si>
  <si>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</si>
  <si>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</si>
  <si>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</si>
  <si>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</si>
  <si>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</si>
  <si>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</si>
  <si>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</si>
  <si>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</si>
  <si>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</si>
  <si>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</si>
  <si>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</si>
  <si>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</si>
  <si>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</si>
  <si>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</si>
  <si>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</si>
  <si>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</si>
  <si>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</si>
  <si>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</si>
  <si>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</si>
  <si>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</si>
  <si>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</si>
  <si>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</si>
  <si>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</si>
  <si>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</si>
  <si>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</si>
  <si>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</si>
  <si>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</si>
  <si>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</si>
  <si>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</si>
  <si>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</si>
  <si>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</si>
  <si>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</si>
  <si>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</si>
  <si>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</si>
  <si>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</si>
  <si>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</si>
  <si>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</si>
  <si>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</si>
  <si>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</si>
  <si>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</si>
  <si>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</si>
  <si>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</si>
  <si>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</si>
  <si>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</si>
  <si>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</si>
  <si>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</si>
  <si>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</si>
  <si>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</si>
  <si>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</si>
  <si>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</si>
  <si>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</si>
  <si>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</si>
  <si>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</si>
  <si>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</si>
  <si>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</si>
  <si>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</si>
  <si>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</si>
  <si>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</si>
  <si>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</si>
  <si>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</si>
  <si>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</si>
  <si>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</si>
  <si>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</si>
  <si>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</si>
  <si>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</si>
  <si>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</si>
  <si>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</si>
  <si>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</si>
  <si>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</si>
  <si>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</si>
  <si>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</si>
  <si>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</si>
  <si>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</si>
  <si>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</si>
  <si>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</si>
  <si>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</si>
  <si>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</si>
  <si>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</si>
  <si>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</si>
  <si>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</si>
  <si>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</si>
  <si>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</si>
  <si>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</si>
  <si>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</si>
  <si>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</si>
  <si>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</si>
  <si>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</si>
  <si>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</si>
  <si>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</si>
  <si>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</si>
  <si>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</si>
  <si>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</si>
  <si>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</si>
  <si>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</si>
  <si>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</si>
  <si>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</si>
  <si>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</si>
  <si>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</si>
  <si>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</si>
  <si>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</si>
  <si>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</si>
  <si>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</si>
  <si>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</si>
  <si>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</si>
  <si>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</si>
  <si>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</si>
  <si>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</si>
  <si>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</si>
  <si>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</si>
  <si>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</si>
  <si>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</si>
  <si>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</si>
  <si>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</si>
  <si>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</si>
  <si>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</si>
  <si>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</si>
  <si>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</si>
  <si>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</si>
  <si>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</si>
  <si>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</si>
  <si>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</si>
  <si>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</si>
  <si>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</si>
  <si>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</si>
  <si>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</si>
  <si>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</si>
  <si>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</si>
  <si>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</si>
  <si>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</si>
  <si>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</si>
  <si>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</si>
  <si>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</si>
  <si>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</si>
  <si>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</si>
  <si>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</si>
  <si>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</si>
  <si>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</si>
  <si>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</si>
  <si>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</si>
  <si>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</si>
  <si>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</si>
  <si>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</si>
  <si>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</si>
  <si>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</si>
  <si>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</si>
  <si>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</si>
  <si>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</si>
  <si>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</si>
  <si>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</si>
  <si>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</si>
  <si>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</si>
  <si>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</si>
  <si>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</si>
  <si>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</si>
  <si>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</si>
  <si>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</si>
  <si>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</si>
  <si>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</si>
  <si>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</si>
  <si>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</si>
  <si>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</si>
  <si>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</si>
  <si>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</si>
  <si>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</si>
  <si>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</si>
  <si>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</si>
  <si>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</si>
  <si>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</si>
  <si>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</si>
  <si>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</si>
  <si>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</si>
  <si>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</si>
  <si>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</si>
  <si>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</si>
  <si>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</si>
  <si>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</si>
  <si>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</si>
  <si>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</si>
  <si>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</si>
  <si>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</si>
  <si>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</si>
  <si>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</si>
  <si>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</si>
  <si>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</si>
  <si>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</si>
  <si>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</si>
  <si>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</si>
  <si>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</si>
  <si>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</si>
  <si>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</si>
  <si>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</si>
  <si>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</si>
  <si>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</si>
  <si>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</si>
  <si>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</si>
  <si>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</si>
  <si>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</si>
  <si>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</si>
  <si>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</si>
  <si>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</si>
  <si>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</si>
  <si>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</si>
  <si>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</si>
  <si>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</si>
  <si>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</si>
  <si>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</si>
  <si>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</si>
  <si>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</si>
  <si>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</si>
  <si>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</si>
  <si>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</si>
  <si>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</si>
  <si>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</si>
  <si>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</si>
  <si>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</si>
  <si>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</si>
  <si>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</si>
  <si>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</si>
  <si>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</si>
  <si>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</si>
  <si>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</si>
  <si>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</si>
  <si>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</si>
  <si>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</si>
  <si>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</si>
  <si>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</si>
  <si>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</si>
  <si>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</si>
  <si>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</si>
  <si>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</si>
  <si>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</si>
  <si>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</si>
  <si>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</si>
  <si>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</si>
  <si>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</si>
  <si>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</si>
  <si>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</si>
  <si>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</si>
  <si>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</si>
  <si>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</si>
  <si>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</si>
  <si>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</si>
  <si>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</si>
  <si>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</si>
  <si>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</si>
  <si>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</si>
  <si>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</si>
  <si>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</si>
  <si>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</si>
  <si>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</si>
  <si>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</si>
  <si>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</si>
  <si>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</si>
  <si>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</si>
  <si>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</si>
  <si>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</si>
  <si>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</si>
  <si>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</si>
  <si>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</si>
  <si>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</si>
  <si>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</si>
  <si>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</si>
  <si>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</si>
  <si>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</si>
  <si>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</si>
  <si>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</si>
  <si>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</si>
  <si>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</si>
  <si>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</si>
  <si>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</si>
  <si>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</si>
  <si>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</si>
  <si>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</si>
  <si>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</si>
  <si>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</si>
  <si>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</si>
  <si>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</si>
  <si>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</si>
  <si>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</si>
  <si>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</si>
  <si>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</si>
  <si>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</si>
  <si>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</si>
  <si>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</si>
  <si>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</si>
  <si>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</si>
  <si>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</si>
  <si>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</si>
  <si>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</si>
  <si>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</si>
  <si>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</si>
  <si>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</si>
  <si>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</si>
  <si>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</si>
  <si>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</si>
  <si>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</si>
  <si>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</si>
  <si>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</si>
  <si>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</si>
  <si>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</si>
  <si>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</si>
  <si>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</si>
  <si>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</si>
  <si>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</si>
  <si>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</si>
  <si>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</si>
  <si>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</si>
  <si>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</si>
  <si>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</si>
  <si>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</si>
  <si>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</si>
  <si>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</si>
  <si>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</si>
  <si>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</si>
  <si>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</si>
  <si>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</si>
  <si>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</si>
  <si>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</si>
  <si>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</si>
  <si>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</si>
  <si>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</si>
  <si>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</si>
  <si>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</si>
  <si>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</si>
  <si>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</si>
  <si>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</si>
  <si>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</si>
  <si>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</si>
  <si>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</si>
  <si>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</si>
  <si>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</si>
  <si>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</si>
  <si>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</si>
  <si>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</si>
  <si>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</si>
  <si>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</si>
  <si>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</si>
  <si>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</si>
  <si>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</si>
  <si>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</si>
  <si>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</si>
  <si>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</si>
  <si>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</si>
  <si>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</si>
  <si>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</si>
  <si>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</si>
  <si>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</si>
  <si>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</si>
  <si>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</si>
  <si>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</si>
  <si>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</si>
  <si>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</si>
  <si>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</si>
  <si>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</si>
  <si>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</si>
  <si>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</si>
  <si>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</si>
  <si>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</si>
  <si>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</si>
  <si>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</si>
  <si>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</si>
  <si>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</si>
  <si>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</si>
  <si>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</si>
  <si>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</si>
  <si>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</si>
  <si>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</si>
  <si>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</si>
  <si>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</si>
  <si>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</si>
  <si>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</si>
  <si>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</si>
  <si>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</si>
  <si>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</si>
  <si>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</si>
  <si>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</si>
  <si>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</si>
  <si>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</si>
  <si>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</si>
  <si>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</si>
  <si>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</si>
  <si>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</si>
  <si>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</si>
  <si>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</si>
  <si>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</si>
  <si>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</si>
  <si>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</si>
  <si>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</si>
  <si>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</si>
  <si>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</si>
  <si>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</si>
  <si>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</si>
  <si>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</si>
  <si>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</si>
  <si>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</si>
  <si>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</si>
  <si>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</si>
  <si>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</si>
  <si>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</si>
  <si>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</si>
  <si>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</si>
  <si>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</si>
  <si>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</si>
  <si>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</si>
  <si>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</si>
  <si>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</si>
  <si>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</si>
  <si>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</si>
  <si>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</si>
  <si>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</si>
  <si>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</si>
  <si>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</si>
  <si>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</si>
  <si>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</si>
  <si>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</si>
  <si>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</si>
  <si>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</si>
  <si>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</si>
  <si>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</si>
  <si>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</si>
  <si>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</si>
  <si>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</si>
  <si>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</si>
  <si>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</si>
  <si>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</si>
  <si>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</si>
  <si>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</si>
  <si>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</si>
  <si>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</si>
  <si>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</si>
  <si>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</si>
  <si>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</si>
  <si>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</si>
  <si>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</si>
  <si>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</si>
  <si>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</si>
  <si>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</si>
  <si>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</si>
  <si>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</si>
  <si>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</si>
  <si>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</si>
  <si>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</si>
  <si>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</si>
  <si>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</si>
  <si>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</si>
  <si>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</si>
  <si>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</si>
  <si>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</si>
  <si>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</si>
  <si>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</si>
  <si>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</si>
  <si>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</si>
  <si>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</si>
  <si>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</si>
  <si>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</si>
  <si>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</si>
  <si>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</si>
  <si>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</si>
  <si>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</si>
  <si>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</si>
  <si>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</si>
  <si>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</si>
  <si>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</si>
  <si>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</si>
  <si>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</si>
  <si>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</si>
  <si>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</si>
  <si>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</si>
  <si>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</si>
  <si>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</si>
  <si>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</si>
  <si>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</si>
  <si>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</si>
  <si>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</si>
  <si>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</si>
  <si>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</si>
  <si>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</si>
  <si>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</si>
  <si>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</si>
  <si>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</si>
  <si>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</si>
  <si>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</si>
  <si>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</si>
  <si>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</si>
  <si>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</si>
  <si>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</si>
  <si>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</si>
  <si>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</si>
  <si>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</si>
  <si>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</si>
  <si>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</si>
  <si>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</si>
  <si>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</si>
  <si>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</si>
  <si>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</si>
  <si>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</si>
  <si>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</si>
  <si>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</si>
  <si>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</si>
  <si>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</si>
  <si>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</si>
  <si>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</si>
  <si>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</si>
  <si>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</si>
  <si>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</si>
  <si>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</si>
  <si>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</si>
  <si>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</si>
  <si>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</si>
  <si>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</si>
  <si>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</si>
  <si>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</si>
  <si>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</si>
  <si>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</si>
  <si>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</si>
  <si>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</si>
  <si>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</si>
  <si>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</si>
  <si>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</si>
  <si>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</si>
  <si>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</si>
  <si>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</si>
  <si>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</si>
  <si>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</si>
  <si>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</si>
  <si>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</si>
  <si>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</si>
  <si>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</si>
  <si>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</si>
  <si>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</si>
  <si>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</si>
  <si>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</si>
  <si>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</si>
  <si>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</si>
  <si>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</si>
  <si>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</si>
  <si>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</si>
  <si>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</si>
  <si>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</si>
  <si>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</si>
  <si>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</si>
  <si>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</si>
  <si>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</si>
  <si>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</si>
  <si>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</si>
  <si>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</si>
  <si>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</si>
  <si>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</si>
  <si>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</si>
  <si>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</si>
  <si>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</si>
  <si>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</si>
  <si>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</si>
  <si>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</si>
  <si>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</si>
  <si>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</si>
  <si>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</si>
  <si>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</si>
  <si>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</si>
  <si>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</si>
  <si>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</si>
  <si>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</si>
  <si>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</si>
  <si>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</si>
  <si>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</si>
  <si>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</si>
  <si>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</si>
  <si>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</si>
  <si>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</si>
  <si>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</si>
  <si>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</si>
  <si>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</si>
  <si>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</si>
  <si>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</si>
  <si>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</si>
  <si>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</si>
  <si>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</si>
  <si>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</si>
  <si>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</si>
  <si>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</si>
  <si>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</si>
  <si>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</si>
  <si>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</si>
  <si>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</si>
  <si>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</si>
  <si>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</si>
  <si>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</si>
  <si>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</si>
  <si>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</si>
  <si>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</si>
  <si>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</si>
  <si>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</si>
  <si>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</si>
  <si>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</si>
  <si>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</si>
  <si>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</si>
  <si>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</si>
  <si>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</si>
  <si>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</si>
  <si>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</si>
  <si>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</si>
  <si>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</si>
  <si>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</si>
  <si>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</si>
  <si>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</si>
  <si>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</si>
  <si>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</si>
  <si>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</si>
  <si>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</si>
  <si>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</si>
  <si>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</si>
  <si>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</si>
  <si>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</si>
  <si>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</si>
  <si>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</si>
  <si>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</si>
  <si>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</si>
  <si>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</si>
  <si>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</si>
  <si>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</si>
  <si>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</si>
  <si>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</si>
  <si>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</si>
  <si>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</si>
  <si>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</si>
  <si>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</si>
  <si>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</si>
  <si>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</si>
  <si>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</si>
  <si>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</si>
  <si>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</si>
  <si>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</si>
  <si>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</si>
  <si>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</si>
  <si>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</si>
  <si>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</si>
  <si>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</si>
  <si>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</si>
  <si>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</si>
  <si>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</si>
  <si>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</si>
  <si>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</si>
  <si>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</si>
  <si>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</si>
  <si>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</si>
  <si>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</si>
  <si>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</si>
  <si>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</si>
  <si>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</si>
  <si>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</si>
  <si>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</si>
  <si>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</si>
  <si>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</si>
  <si>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</si>
  <si>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</si>
  <si>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</si>
  <si>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</si>
  <si>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</si>
  <si>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</si>
  <si>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</si>
  <si>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</si>
  <si>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</si>
  <si>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</si>
  <si>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</si>
  <si>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</si>
  <si>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</si>
  <si>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</si>
  <si>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</si>
  <si>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</si>
  <si>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</si>
  <si>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</si>
  <si>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</si>
  <si>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</si>
  <si>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</si>
  <si>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</si>
  <si>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</si>
  <si>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</si>
  <si>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</si>
  <si>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</si>
  <si>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</si>
  <si>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</si>
  <si>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</si>
  <si>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</si>
  <si>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</si>
  <si>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</si>
  <si>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</si>
  <si>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</si>
  <si>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</si>
  <si>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</si>
  <si>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</si>
  <si>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</si>
  <si>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</si>
  <si>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</si>
  <si>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</si>
  <si>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</si>
  <si>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</si>
  <si>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</si>
  <si>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</si>
  <si>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</si>
  <si>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</si>
  <si>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</si>
  <si>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</si>
  <si>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</si>
  <si>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</si>
  <si>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</si>
  <si>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</si>
  <si>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</si>
  <si>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</si>
  <si>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</si>
  <si>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</si>
  <si>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</si>
  <si>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</si>
  <si>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</si>
  <si>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</si>
  <si>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</si>
  <si>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</si>
  <si>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</si>
  <si>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</si>
  <si>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</si>
  <si>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</si>
  <si>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</si>
  <si>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</si>
  <si>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</si>
  <si>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</si>
  <si>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</si>
  <si>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</si>
  <si>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</si>
  <si>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</si>
  <si>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</si>
  <si>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</si>
  <si>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</si>
  <si>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</si>
  <si>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</si>
  <si>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</si>
  <si>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</si>
  <si>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</si>
  <si>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</si>
  <si>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</si>
  <si>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</si>
  <si>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</si>
  <si>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</si>
  <si>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</si>
  <si>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</si>
  <si>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</si>
  <si>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</si>
  <si>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</si>
  <si>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</si>
  <si>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</si>
  <si>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</si>
  <si>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</si>
  <si>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</si>
  <si>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</si>
  <si>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</si>
  <si>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</si>
  <si>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</si>
  <si>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</si>
  <si>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</si>
  <si>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</si>
  <si>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</si>
  <si>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</si>
  <si>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</si>
  <si>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</si>
  <si>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</si>
  <si>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</si>
  <si>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</si>
  <si>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</si>
  <si>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</si>
  <si>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</si>
  <si>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</si>
  <si>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</si>
  <si>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</si>
  <si>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</si>
  <si>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</si>
  <si>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</si>
  <si>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</si>
  <si>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</si>
  <si>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</si>
  <si>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</si>
  <si>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</si>
  <si>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</si>
  <si>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</si>
  <si>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</si>
  <si>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</si>
  <si>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</si>
  <si>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</si>
  <si>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</si>
  <si>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</si>
  <si>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</si>
  <si>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</si>
  <si>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</si>
  <si>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</si>
  <si>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</si>
  <si>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</si>
  <si>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</si>
  <si>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</si>
  <si>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</si>
  <si>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</si>
  <si>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</si>
  <si>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</si>
  <si>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</si>
  <si>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</si>
  <si>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</si>
  <si>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</si>
  <si>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</si>
  <si>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</si>
  <si>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</si>
  <si>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</si>
  <si>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</si>
  <si>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</si>
  <si>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</si>
  <si>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</si>
  <si>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</si>
  <si>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</si>
  <si>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</si>
  <si>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</si>
  <si>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</si>
  <si>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</si>
  <si>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</si>
  <si>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</si>
  <si>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</si>
  <si>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</si>
  <si>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</si>
  <si>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</si>
  <si>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</si>
  <si>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</si>
  <si>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</si>
  <si>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</si>
  <si>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</si>
  <si>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</si>
  <si>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</si>
  <si>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</si>
  <si>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</si>
  <si>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</si>
  <si>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</si>
  <si>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</si>
  <si>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</si>
  <si>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</si>
  <si>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</si>
  <si>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</si>
  <si>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</si>
  <si>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</si>
  <si>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</si>
  <si>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</si>
  <si>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</si>
  <si>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</si>
  <si>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</si>
  <si>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</si>
  <si>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</si>
  <si>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</si>
  <si>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</si>
  <si>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</si>
  <si>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</si>
  <si>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</si>
  <si>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</si>
  <si>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</si>
  <si>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</si>
  <si>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</si>
  <si>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</si>
  <si>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</si>
  <si>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</si>
  <si>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</si>
  <si>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</si>
  <si>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</si>
  <si>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</si>
  <si>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</si>
  <si>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</si>
  <si>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</si>
  <si>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</si>
  <si>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</si>
  <si>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</si>
  <si>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</si>
  <si>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</si>
  <si>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</si>
  <si>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</si>
  <si>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</si>
  <si>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</si>
  <si>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</si>
  <si>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</si>
  <si>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</si>
  <si>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</si>
  <si>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</si>
  <si>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</si>
  <si>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</si>
  <si>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</si>
  <si>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</si>
  <si>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</si>
  <si>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</si>
  <si>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</si>
  <si>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</si>
  <si>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</si>
  <si>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</si>
  <si>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</si>
  <si>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</si>
  <si>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</si>
  <si>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</si>
  <si>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</si>
  <si>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</si>
  <si>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</si>
  <si>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</si>
  <si>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</si>
  <si>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</si>
  <si>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</si>
  <si>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</si>
  <si>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</si>
  <si>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</si>
  <si>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</si>
  <si>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</si>
  <si>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</si>
  <si>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</si>
  <si>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</si>
  <si>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</si>
  <si>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</si>
  <si>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</si>
  <si>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</si>
  <si>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</si>
  <si>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</si>
  <si>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</si>
  <si>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</si>
  <si>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</si>
  <si>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</si>
  <si>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</si>
  <si>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</si>
  <si>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</si>
  <si>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</si>
  <si>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</si>
  <si>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</si>
  <si>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</si>
  <si>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</si>
  <si>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</si>
  <si>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</si>
  <si>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</si>
  <si>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</si>
  <si>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</si>
  <si>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</si>
  <si>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</si>
  <si>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</si>
  <si>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</si>
  <si>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</si>
  <si>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</si>
  <si>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</si>
  <si>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</si>
  <si>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</si>
  <si>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</si>
  <si>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</si>
  <si>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</si>
  <si>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</si>
  <si>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</si>
  <si>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</si>
  <si>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</si>
  <si>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</si>
  <si>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</si>
  <si>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</si>
  <si>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</si>
  <si>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</si>
  <si>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</si>
  <si>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</si>
  <si>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</si>
  <si>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</si>
  <si>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</si>
  <si>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</si>
  <si>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</si>
  <si>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</si>
  <si>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</si>
  <si>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</si>
  <si>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</si>
  <si>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</si>
  <si>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</si>
  <si>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</si>
  <si>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</si>
  <si>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</si>
  <si>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</si>
  <si>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</si>
  <si>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</si>
  <si>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</si>
  <si>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</si>
  <si>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</si>
  <si>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</si>
  <si>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</si>
  <si>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</si>
  <si>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</si>
  <si>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</si>
  <si>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</si>
  <si>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</si>
  <si>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</si>
  <si>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</si>
  <si>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</si>
  <si>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</si>
  <si>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</si>
  <si>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</si>
  <si>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</si>
  <si>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</si>
  <si>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</si>
  <si>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</si>
  <si>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</si>
  <si>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</si>
  <si>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</si>
  <si>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</si>
  <si>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</si>
  <si>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</si>
  <si>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</si>
  <si>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</si>
  <si>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</si>
  <si>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</si>
  <si>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</si>
  <si>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</si>
  <si>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</si>
  <si>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</si>
  <si>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</si>
  <si>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</si>
  <si>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</si>
  <si>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</si>
  <si>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</si>
  <si>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</si>
  <si>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</si>
  <si>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</si>
  <si>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</si>
  <si>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</si>
  <si>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</si>
  <si>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</si>
  <si>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</si>
  <si>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</si>
  <si>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</si>
  <si>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</si>
  <si>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</si>
  <si>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</si>
  <si>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</si>
  <si>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</si>
  <si>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</si>
  <si>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</si>
  <si>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</si>
  <si>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</si>
  <si>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</si>
  <si>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</si>
  <si>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</si>
  <si>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</si>
  <si>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</si>
  <si>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</si>
  <si>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</si>
  <si>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</si>
  <si>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</si>
  <si>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</si>
  <si>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</si>
  <si>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</si>
  <si>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</si>
  <si>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</si>
  <si>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</si>
  <si>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</si>
  <si>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</si>
  <si>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</si>
  <si>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</si>
  <si>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</si>
  <si>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</si>
  <si>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</si>
  <si>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</si>
  <si>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</si>
  <si>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</si>
  <si>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</si>
  <si>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</si>
  <si>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</si>
  <si>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</si>
  <si>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</si>
  <si>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</si>
  <si>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</si>
  <si>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</si>
  <si>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</si>
  <si>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</si>
  <si>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</si>
  <si>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</si>
  <si>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</si>
  <si>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</si>
  <si>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</si>
  <si>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</si>
  <si>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</si>
  <si>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</si>
  <si>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</si>
  <si>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</si>
  <si>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</si>
  <si>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</si>
  <si>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</si>
  <si>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</si>
  <si>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</si>
  <si>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</si>
  <si>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</si>
  <si>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</si>
  <si>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</si>
  <si>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</si>
  <si>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</si>
  <si>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</si>
  <si>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</si>
  <si>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</si>
  <si>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</si>
  <si>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</si>
  <si>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</si>
  <si>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</si>
  <si>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</si>
  <si>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</si>
  <si>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</si>
  <si>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</si>
  <si>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</si>
  <si>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</si>
  <si>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</si>
  <si>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</si>
  <si>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</si>
  <si>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</si>
  <si>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</si>
  <si>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</si>
  <si>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</si>
  <si>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</si>
  <si>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</si>
  <si>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</si>
  <si>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</si>
  <si>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</si>
  <si>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</si>
  <si>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</si>
  <si>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</si>
  <si>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</si>
  <si>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</si>
  <si>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</si>
  <si>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</si>
  <si>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</si>
  <si>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</si>
  <si>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</si>
  <si>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</si>
  <si>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</si>
  <si>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</si>
  <si>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</si>
  <si>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</si>
  <si>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</si>
  <si>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</si>
  <si>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</si>
  <si>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</si>
  <si>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</si>
  <si>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</si>
  <si>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</si>
  <si>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</si>
  <si>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</si>
  <si>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</si>
  <si>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</si>
  <si>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</si>
  <si>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</si>
  <si>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</si>
  <si>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</si>
  <si>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</si>
  <si>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</si>
  <si>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</si>
  <si>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</si>
  <si>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</si>
  <si>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</si>
  <si>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</si>
  <si>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</si>
  <si>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</si>
  <si>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</si>
  <si>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</si>
  <si>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</si>
  <si>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</si>
  <si>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</si>
  <si>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</si>
  <si>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</si>
  <si>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</si>
  <si>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</si>
  <si>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</si>
  <si>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</si>
  <si>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</si>
  <si>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</si>
  <si>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</si>
  <si>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</si>
  <si>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</si>
  <si>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</si>
  <si>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</si>
  <si>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</si>
  <si>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</si>
  <si>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</si>
  <si>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</si>
  <si>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</si>
  <si>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</si>
  <si>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</si>
  <si>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</si>
  <si>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</si>
  <si>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</si>
  <si>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</si>
  <si>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</si>
  <si>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</si>
  <si>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</si>
  <si>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</si>
  <si>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</si>
  <si>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</si>
  <si>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</si>
  <si>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</si>
  <si>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</si>
  <si>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</si>
  <si>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</si>
  <si>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</si>
  <si>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</si>
  <si>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</si>
  <si>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</si>
  <si>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</si>
  <si>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</si>
  <si>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</si>
  <si>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</si>
  <si>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</si>
  <si>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</si>
  <si>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</si>
  <si>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</si>
  <si>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</si>
  <si>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</si>
  <si>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</si>
  <si>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</si>
  <si>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</si>
  <si>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</si>
  <si>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</si>
  <si>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</si>
  <si>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</si>
  <si>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</si>
  <si>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</si>
  <si>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</si>
  <si>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</si>
  <si>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</si>
  <si>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</si>
  <si>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</si>
  <si>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</si>
  <si>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</si>
  <si>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</si>
  <si>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</si>
  <si>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</si>
  <si>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</si>
  <si>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</si>
  <si>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</si>
  <si>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</si>
  <si>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</si>
  <si>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</si>
  <si>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</si>
  <si>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</si>
  <si>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</si>
  <si>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</si>
  <si>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</si>
  <si>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</si>
  <si>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</si>
  <si>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</si>
  <si>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</si>
  <si>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</si>
  <si>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</si>
  <si>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</si>
  <si>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</si>
  <si>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</si>
  <si>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</si>
  <si>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</si>
  <si>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</si>
  <si>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</si>
  <si>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</si>
  <si>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</si>
  <si>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</si>
  <si>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</si>
  <si>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</si>
  <si>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</si>
  <si>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</si>
  <si>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</si>
  <si>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</si>
  <si>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</si>
  <si>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</si>
  <si>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</si>
  <si>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</si>
  <si>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</si>
  <si>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</si>
  <si>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</si>
  <si>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</si>
  <si>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</si>
  <si>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</si>
  <si>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</si>
  <si>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</si>
  <si>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</si>
  <si>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</si>
  <si>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</si>
  <si>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</si>
  <si>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</si>
  <si>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</si>
  <si>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</si>
  <si>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</si>
  <si>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</si>
  <si>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</si>
  <si>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</si>
  <si>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</si>
  <si>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</si>
  <si>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</si>
  <si>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</si>
  <si>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</si>
  <si>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</si>
  <si>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</si>
  <si>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</si>
  <si>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</si>
  <si>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</si>
  <si>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</si>
  <si>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</si>
  <si>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</si>
  <si>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</si>
  <si>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</si>
  <si>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</si>
  <si>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</si>
  <si>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</si>
  <si>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</si>
  <si>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</si>
  <si>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</si>
  <si>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</si>
  <si>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</si>
  <si>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</si>
  <si>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</si>
  <si>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</si>
  <si>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</si>
  <si>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</si>
  <si>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</si>
  <si>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</si>
  <si>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</si>
  <si>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</si>
  <si>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</si>
  <si>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</si>
  <si>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</si>
  <si>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</si>
  <si>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</si>
  <si>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</si>
  <si>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</si>
  <si>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</si>
  <si>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</si>
  <si>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</si>
  <si>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</si>
  <si>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</si>
  <si>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</si>
  <si>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</si>
  <si>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</si>
  <si>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</si>
  <si>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</si>
  <si>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</si>
  <si>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</si>
  <si>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</si>
  <si>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</si>
  <si>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</si>
  <si>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</si>
  <si>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</si>
  <si>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</si>
  <si>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</si>
  <si>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</si>
  <si>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</si>
  <si>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</si>
  <si>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</si>
  <si>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</si>
  <si>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</si>
  <si>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</si>
  <si>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</si>
  <si>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</si>
  <si>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</si>
  <si>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</si>
  <si>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</si>
  <si>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</si>
  <si>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</si>
  <si>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</si>
  <si>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</si>
  <si>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</si>
  <si>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</si>
  <si>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</si>
  <si>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</si>
  <si>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</si>
  <si>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</si>
  <si>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</si>
  <si>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</si>
  <si>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</si>
  <si>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</si>
  <si>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</si>
  <si>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</si>
  <si>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</si>
  <si>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</si>
  <si>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</si>
  <si>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</si>
  <si>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</si>
  <si>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</si>
  <si>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</si>
  <si>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</si>
  <si>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</si>
  <si>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</si>
  <si>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</si>
  <si>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</si>
  <si>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</si>
  <si>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</si>
  <si>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</si>
  <si>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</si>
  <si>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</si>
  <si>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</si>
  <si>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</si>
  <si>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</si>
  <si>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</si>
  <si>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</si>
  <si>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</si>
  <si>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</si>
  <si>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</si>
  <si>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</si>
  <si>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</si>
  <si>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</si>
  <si>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</si>
  <si>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</si>
  <si>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</si>
  <si>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</si>
  <si>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</si>
  <si>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</si>
  <si>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</si>
  <si>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</si>
  <si>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</si>
  <si>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</si>
  <si>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</si>
  <si>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</si>
  <si>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</si>
  <si>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</si>
  <si>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</si>
  <si>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</si>
  <si>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</si>
  <si>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</si>
  <si>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</si>
  <si>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</si>
  <si>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</si>
  <si>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</si>
  <si>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</si>
  <si>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</si>
  <si>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</si>
  <si>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</si>
  <si>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</si>
  <si>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</si>
  <si>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</si>
  <si>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</si>
  <si>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</si>
  <si>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</si>
  <si>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</si>
  <si>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</si>
  <si>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</si>
  <si>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</si>
  <si>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</si>
  <si>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</si>
  <si>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</si>
  <si>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</si>
  <si>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</si>
  <si>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</si>
  <si>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</si>
  <si>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</si>
  <si>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</si>
  <si>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</si>
  <si>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</si>
  <si>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</si>
  <si>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</si>
  <si>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</si>
  <si>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</si>
  <si>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</si>
  <si>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</si>
  <si>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</si>
  <si>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</si>
  <si>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</si>
  <si>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</si>
  <si>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</si>
  <si>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</si>
  <si>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</si>
  <si>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</si>
  <si>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</si>
  <si>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</si>
  <si>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</si>
  <si>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</si>
  <si>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</si>
  <si>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</si>
  <si>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</si>
  <si>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</si>
  <si>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</si>
  <si>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</si>
  <si>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</si>
  <si>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</si>
  <si>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</si>
  <si>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</si>
  <si>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</si>
  <si>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</si>
  <si>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</si>
  <si>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</si>
  <si>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</si>
  <si>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</si>
  <si>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</si>
  <si>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</si>
  <si>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</si>
  <si>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</si>
  <si>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</si>
  <si>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</si>
  <si>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</si>
  <si>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</si>
  <si>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</si>
  <si>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</si>
  <si>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</si>
  <si>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</si>
  <si>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</si>
  <si>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</si>
  <si>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</si>
  <si>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</si>
  <si>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</si>
  <si>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</si>
  <si>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</si>
  <si>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</si>
  <si>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</si>
  <si>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</si>
  <si>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</si>
  <si>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</si>
  <si>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</si>
  <si>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</si>
  <si>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</si>
  <si>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</si>
  <si>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</si>
  <si>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</si>
  <si>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</si>
  <si>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</si>
  <si>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</si>
  <si>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</si>
  <si>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</si>
  <si>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</si>
  <si>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</si>
  <si>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</si>
  <si>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</si>
  <si>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</si>
  <si>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</si>
  <si>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</si>
  <si>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</si>
  <si>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</si>
  <si>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</si>
  <si>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</si>
  <si>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</si>
  <si>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</si>
  <si>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</si>
  <si>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</si>
  <si>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</si>
  <si>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</si>
  <si>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</si>
  <si>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</si>
  <si>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</si>
  <si>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</si>
  <si>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</si>
  <si>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</si>
  <si>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</si>
  <si>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</si>
  <si>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</si>
  <si>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</si>
  <si>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</si>
  <si>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</si>
  <si>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</si>
  <si>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</si>
  <si>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</si>
  <si>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</si>
  <si>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</si>
  <si>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</si>
  <si>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</si>
  <si>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</si>
  <si>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</si>
  <si>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</si>
  <si>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</si>
  <si>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</si>
  <si>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</si>
  <si>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</si>
  <si>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</si>
  <si>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</si>
  <si>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</si>
  <si>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</si>
  <si>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</si>
  <si>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</si>
  <si>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</si>
  <si>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</si>
  <si>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</si>
  <si>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</si>
  <si>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</si>
  <si>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</si>
  <si>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</si>
  <si>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</si>
  <si>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</si>
  <si>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</si>
  <si>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</si>
  <si>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</si>
  <si>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</si>
  <si>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</si>
  <si>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</si>
  <si>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</si>
  <si>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</si>
  <si>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</si>
  <si>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</si>
  <si>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</si>
  <si>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</si>
  <si>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</si>
  <si>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</si>
  <si>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</si>
  <si>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</si>
  <si>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</si>
  <si>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</si>
  <si>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</si>
  <si>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</si>
  <si>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</si>
  <si>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</si>
  <si>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</si>
  <si>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</si>
  <si>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</si>
  <si>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</si>
  <si>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</si>
  <si>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</si>
  <si>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</si>
  <si>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</si>
  <si>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</si>
  <si>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</si>
  <si>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</si>
  <si>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</si>
  <si>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</si>
  <si>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</si>
  <si>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</si>
  <si>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</si>
  <si>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</si>
  <si>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</si>
  <si>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</si>
  <si>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</si>
  <si>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</si>
  <si>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</si>
  <si>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</si>
  <si>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</si>
  <si>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</si>
  <si>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</si>
  <si>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</si>
  <si>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</si>
  <si>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</si>
  <si>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</si>
  <si>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</si>
  <si>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</si>
  <si>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</si>
  <si>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</si>
  <si>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</si>
  <si>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</si>
  <si>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</si>
  <si>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</si>
  <si>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</si>
  <si>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</si>
  <si>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</si>
  <si>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</si>
  <si>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</si>
  <si>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</si>
  <si>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</si>
  <si>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</si>
  <si>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</si>
  <si>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</si>
  <si>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</si>
  <si>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</si>
  <si>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</si>
  <si>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</si>
  <si>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</si>
  <si>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</si>
  <si>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</si>
  <si>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</si>
  <si>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</si>
  <si>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</si>
  <si>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</si>
  <si>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</si>
  <si>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</si>
  <si>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</si>
  <si>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</si>
  <si>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</si>
  <si>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</si>
  <si>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</si>
  <si>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</si>
  <si>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</si>
  <si>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</si>
  <si>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</si>
  <si>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</si>
  <si>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</si>
  <si>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</si>
  <si>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</si>
  <si>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</si>
  <si>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</si>
  <si>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</si>
  <si>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</si>
  <si>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</si>
  <si>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</si>
  <si>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</si>
  <si>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</si>
  <si>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</si>
  <si>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</si>
  <si>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</si>
  <si>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</si>
  <si>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</si>
  <si>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</si>
  <si>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</si>
  <si>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</si>
  <si>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</si>
  <si>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</si>
  <si>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</si>
  <si>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</si>
  <si>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</si>
  <si>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</si>
  <si>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</si>
  <si>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</si>
  <si>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</si>
  <si>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</si>
  <si>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</si>
  <si>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</si>
  <si>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</si>
  <si>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</si>
  <si>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</si>
  <si>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</si>
  <si>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</si>
  <si>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</si>
  <si>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</si>
  <si>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</si>
  <si>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</si>
  <si>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</si>
  <si>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</si>
  <si>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</si>
  <si>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</si>
  <si>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</si>
  <si>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</si>
  <si>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</si>
  <si>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</si>
  <si>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</si>
  <si>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</si>
  <si>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</si>
  <si>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</si>
  <si>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</si>
  <si>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</si>
  <si>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</si>
  <si>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</si>
  <si>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</si>
  <si>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</si>
  <si>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</si>
  <si>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</si>
  <si>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</si>
  <si>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</si>
  <si>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</si>
  <si>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</si>
  <si>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</si>
  <si>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</si>
  <si>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</si>
  <si>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</si>
  <si>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</si>
  <si>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</si>
  <si>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</si>
  <si>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</si>
  <si>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</si>
  <si>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</si>
  <si>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</si>
  <si>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</si>
  <si>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</si>
  <si>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</si>
  <si>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</si>
  <si>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</si>
  <si>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</si>
  <si>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</si>
  <si>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</si>
  <si>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</si>
  <si>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</si>
  <si>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</si>
  <si>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</si>
  <si>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</si>
  <si>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</si>
  <si>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</si>
  <si>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</si>
  <si>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</si>
  <si>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</si>
  <si>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</si>
  <si>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</si>
  <si>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</si>
  <si>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</si>
  <si>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</si>
  <si>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</si>
  <si>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</si>
  <si>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</si>
  <si>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</si>
  <si>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</si>
  <si>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</si>
  <si>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</si>
  <si>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</si>
  <si>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</si>
  <si>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</si>
  <si>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</si>
  <si>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</si>
  <si>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</si>
  <si>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</si>
  <si>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</si>
  <si>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</si>
  <si>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</si>
  <si>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</si>
  <si>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</si>
  <si>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</si>
  <si>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</si>
  <si>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</si>
  <si>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</si>
  <si>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</si>
  <si>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</si>
  <si>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</si>
  <si>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</si>
  <si>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</si>
  <si>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</si>
  <si>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</si>
  <si>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</si>
  <si>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</si>
  <si>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</si>
  <si>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</si>
  <si>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</si>
  <si>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</si>
  <si>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</si>
  <si>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</si>
  <si>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</si>
  <si>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</si>
  <si>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</si>
  <si>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</si>
  <si>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</si>
  <si>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</si>
  <si>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</si>
  <si>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</si>
  <si>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</si>
  <si>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</si>
  <si>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</si>
  <si>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</si>
  <si>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</si>
  <si>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</si>
  <si>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</si>
  <si>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</si>
  <si>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</si>
  <si>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</si>
  <si>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</si>
  <si>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</si>
  <si>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</si>
  <si>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</si>
  <si>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</si>
  <si>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</si>
  <si>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</si>
  <si>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</si>
  <si>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</si>
  <si>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</si>
  <si>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</si>
  <si>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</si>
  <si>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</si>
  <si>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</si>
  <si>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</si>
  <si>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</si>
  <si>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</si>
  <si>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</si>
  <si>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</si>
  <si>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</si>
  <si>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</si>
  <si>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</si>
  <si>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</si>
  <si>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</si>
  <si>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</si>
  <si>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</si>
  <si>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</si>
  <si>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</si>
  <si>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</si>
  <si>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</si>
  <si>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</si>
  <si>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</si>
  <si>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</si>
  <si>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</si>
  <si>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</si>
  <si>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</si>
  <si>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</si>
  <si>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</si>
  <si>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</si>
  <si>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</si>
  <si>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</si>
  <si>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</si>
  <si>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</si>
  <si>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</si>
  <si>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</si>
  <si>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</si>
  <si>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</si>
  <si>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</si>
  <si>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</si>
  <si>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</si>
  <si>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</si>
  <si>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</si>
  <si>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</si>
  <si>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</si>
  <si>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</si>
  <si>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</si>
  <si>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</si>
  <si>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</si>
  <si>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</si>
  <si>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</si>
  <si>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</si>
  <si>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</si>
  <si>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</si>
  <si>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</si>
  <si>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</si>
  <si>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</si>
  <si>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</si>
  <si>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</si>
  <si>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</si>
  <si>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</si>
  <si>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</si>
  <si>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</si>
  <si>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</si>
  <si>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</si>
  <si>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</si>
  <si>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</si>
  <si>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</si>
  <si>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</si>
  <si>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</si>
  <si>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</si>
  <si>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</si>
  <si>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</si>
  <si>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</si>
  <si>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</si>
  <si>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</si>
  <si>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</si>
  <si>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</si>
  <si>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</si>
  <si>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</si>
  <si>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</si>
  <si>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</si>
  <si>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</si>
  <si>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</si>
  <si>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</si>
  <si>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</si>
  <si>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</si>
  <si>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</si>
  <si>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</si>
  <si>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</si>
  <si>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</si>
  <si>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</si>
  <si>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</si>
  <si>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</si>
  <si>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</si>
  <si>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</si>
  <si>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</si>
  <si>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</si>
  <si>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</si>
  <si>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</si>
  <si>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</si>
  <si>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</si>
  <si>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</si>
  <si>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</si>
  <si>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</si>
  <si>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</si>
  <si>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</si>
  <si>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</si>
  <si>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</si>
  <si>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</si>
  <si>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</si>
  <si>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</si>
  <si>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</si>
  <si>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</si>
  <si>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</si>
  <si>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</si>
  <si>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</si>
  <si>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</si>
  <si>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</si>
  <si>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</si>
  <si>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</si>
  <si>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</si>
  <si>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</si>
  <si>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</si>
  <si>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</si>
  <si>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</si>
  <si>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</si>
  <si>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</si>
  <si>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</si>
  <si>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</si>
  <si>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</si>
  <si>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</si>
  <si>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</si>
  <si>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</si>
  <si>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</si>
  <si>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</si>
  <si>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</si>
  <si>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</si>
  <si>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</si>
  <si>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</si>
  <si>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</si>
  <si>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</si>
  <si>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</si>
  <si>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</si>
  <si>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</si>
  <si>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</si>
  <si>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</si>
  <si>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</si>
  <si>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</si>
  <si>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</si>
  <si>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</si>
  <si>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</si>
  <si>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</si>
  <si>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</si>
  <si>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</si>
  <si>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</si>
  <si>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</si>
  <si>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</si>
  <si>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</si>
  <si>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</si>
  <si>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</si>
  <si>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</si>
  <si>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</si>
  <si>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</si>
  <si>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</si>
  <si>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</si>
  <si>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</si>
  <si>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</si>
  <si>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</si>
  <si>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</si>
  <si>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</si>
  <si>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</si>
  <si>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</si>
  <si>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</si>
  <si>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</si>
  <si>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</si>
  <si>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</si>
  <si>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</si>
  <si>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</si>
  <si>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</si>
  <si>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</si>
  <si>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</si>
  <si>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</si>
  <si>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</si>
  <si>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</si>
  <si>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</si>
  <si>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</si>
  <si>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</si>
  <si>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</si>
  <si>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</si>
  <si>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</si>
  <si>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</si>
  <si>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</si>
  <si>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</si>
  <si>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</si>
  <si>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</si>
  <si>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</si>
  <si>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</si>
  <si>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</si>
  <si>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</si>
  <si>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</si>
  <si>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</si>
  <si>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</si>
  <si>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</si>
  <si>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</si>
  <si>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</si>
  <si>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</si>
  <si>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</si>
  <si>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</si>
  <si>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</si>
  <si>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</si>
  <si>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</si>
  <si>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</si>
  <si>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</si>
  <si>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</si>
  <si>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</si>
  <si>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</si>
  <si>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</si>
  <si>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</si>
  <si>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</si>
  <si>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</si>
  <si>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</si>
  <si>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</si>
  <si>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</si>
  <si>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</si>
  <si>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</si>
  <si>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</si>
  <si>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</si>
  <si>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</si>
  <si>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</si>
  <si>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</si>
  <si>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</si>
  <si>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</si>
  <si>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</si>
  <si>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</si>
  <si>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</si>
  <si>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</si>
  <si>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</si>
  <si>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</si>
  <si>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</si>
  <si>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</si>
  <si>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</si>
  <si>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</si>
  <si>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</si>
  <si>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</si>
  <si>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</si>
  <si>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</si>
  <si>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</si>
  <si>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</si>
  <si>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</si>
  <si>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</si>
  <si>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</si>
  <si>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</si>
  <si>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</si>
  <si>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</si>
  <si>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</si>
  <si>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</si>
  <si>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</si>
  <si>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</si>
  <si>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</si>
  <si>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</si>
  <si>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</si>
  <si>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</si>
  <si>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</si>
  <si>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</si>
  <si>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</si>
  <si>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</si>
  <si>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</si>
  <si>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</si>
  <si>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</si>
  <si>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</si>
  <si>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</si>
  <si>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</si>
  <si>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</si>
  <si>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</si>
  <si>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</si>
  <si>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</si>
  <si>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</si>
  <si>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</si>
  <si>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</si>
  <si>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</si>
  <si>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</si>
  <si>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</si>
  <si>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</si>
  <si>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</si>
  <si>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</si>
  <si>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</si>
  <si>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</si>
  <si>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</si>
  <si>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</si>
  <si>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</si>
  <si>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</si>
  <si>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</si>
  <si>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</si>
  <si>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</si>
  <si>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</si>
  <si>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</si>
  <si>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</si>
  <si>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</si>
  <si>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</si>
  <si>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</si>
  <si>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</si>
  <si>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</si>
  <si>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</si>
  <si>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</si>
  <si>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</si>
  <si>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</si>
  <si>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</si>
  <si>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</si>
  <si>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</si>
  <si>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</si>
  <si>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</si>
  <si>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</si>
  <si>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</si>
  <si>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</si>
  <si>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</si>
  <si>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</si>
  <si>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</si>
  <si>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</si>
  <si>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</si>
  <si>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</si>
  <si>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</si>
  <si>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</si>
  <si>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</si>
  <si>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</si>
  <si>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</si>
  <si>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</si>
  <si>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</si>
  <si>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</si>
  <si>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</si>
  <si>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</si>
  <si>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</si>
  <si>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</si>
  <si>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</si>
  <si>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</si>
  <si>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</si>
  <si>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</si>
  <si>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</si>
  <si>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</si>
  <si>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</si>
  <si>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</si>
  <si>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</si>
  <si>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</si>
  <si>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</si>
  <si>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</si>
  <si>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</si>
  <si>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</si>
  <si>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</si>
  <si>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</si>
  <si>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</si>
  <si>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</si>
  <si>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</si>
  <si>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</si>
  <si>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</si>
  <si>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</si>
  <si>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</si>
  <si>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</si>
  <si>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</si>
  <si>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</si>
  <si>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</si>
  <si>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</si>
  <si>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</si>
  <si>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</si>
  <si>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</si>
  <si>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</si>
  <si>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</si>
  <si>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</si>
  <si>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</si>
  <si>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</si>
  <si>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</si>
  <si>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</si>
  <si>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</si>
  <si>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</si>
  <si>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</si>
  <si>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</si>
  <si>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</si>
  <si>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</si>
  <si>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</si>
  <si>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</si>
  <si>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</si>
  <si>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</si>
  <si>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</si>
  <si>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</si>
  <si>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</si>
  <si>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</si>
  <si>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</si>
  <si>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</si>
  <si>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</si>
  <si>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</si>
  <si>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</si>
  <si>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</si>
  <si>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</si>
  <si>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</si>
  <si>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</si>
  <si>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</si>
  <si>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</si>
  <si>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</si>
  <si>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</si>
  <si>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</si>
  <si>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</si>
  <si>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</si>
  <si>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</si>
  <si>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</si>
  <si>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</si>
  <si>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</si>
  <si>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</si>
  <si>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</si>
  <si>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</si>
  <si>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</si>
  <si>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</si>
  <si>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</si>
  <si>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</si>
  <si>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</si>
  <si>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</si>
  <si>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</si>
  <si>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</si>
  <si>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</si>
  <si>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</si>
  <si>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</si>
  <si>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</si>
  <si>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</si>
  <si>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</si>
  <si>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</si>
  <si>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</si>
  <si>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</si>
  <si>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</si>
  <si>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</si>
  <si>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</si>
  <si>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</si>
  <si>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</si>
  <si>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</si>
  <si>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</si>
  <si>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</si>
  <si>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</si>
  <si>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</si>
  <si>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</si>
  <si>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</si>
  <si>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</si>
  <si>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</si>
  <si>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</si>
  <si>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</si>
  <si>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</si>
  <si>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</si>
  <si>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</si>
  <si>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</si>
  <si>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</si>
  <si>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</si>
  <si>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</si>
  <si>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</si>
  <si>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</si>
  <si>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</si>
  <si>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</si>
  <si>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</si>
  <si>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</si>
  <si>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</si>
  <si>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</si>
  <si>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</si>
  <si>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</si>
  <si>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</si>
  <si>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</si>
  <si>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</si>
  <si>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</si>
  <si>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</si>
  <si>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</si>
  <si>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</si>
  <si>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</si>
  <si>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</si>
  <si>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</si>
  <si>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</si>
  <si>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</si>
  <si>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</si>
  <si>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</si>
  <si>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</si>
  <si>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</si>
  <si>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</si>
  <si>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</si>
  <si>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</si>
  <si>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</si>
  <si>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</si>
  <si>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</si>
  <si>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</si>
  <si>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</si>
  <si>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</si>
  <si>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</si>
  <si>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</si>
  <si>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</si>
  <si>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</si>
  <si>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</si>
  <si>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</si>
  <si>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</si>
  <si>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</si>
  <si>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</si>
  <si>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</si>
  <si>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</si>
  <si>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</si>
  <si>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</si>
  <si>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</si>
  <si>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</si>
  <si>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</si>
  <si>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</si>
  <si>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</si>
  <si>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</si>
  <si>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</si>
  <si>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</si>
  <si>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</si>
  <si>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</si>
  <si>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</si>
  <si>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</si>
  <si>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</si>
  <si>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</si>
  <si>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</si>
  <si>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</si>
  <si>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</si>
  <si>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</si>
  <si>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</si>
  <si>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</si>
  <si>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</si>
  <si>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</si>
  <si>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</si>
  <si>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</si>
  <si>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</si>
  <si>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</si>
  <si>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</si>
  <si>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</si>
  <si>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</si>
  <si>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</si>
  <si>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</si>
  <si>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</si>
  <si>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</si>
  <si>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</si>
  <si>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</si>
  <si>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</si>
  <si>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</si>
  <si>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</si>
  <si>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</si>
  <si>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</si>
  <si>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</si>
  <si>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</si>
  <si>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</si>
  <si>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</si>
  <si>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</si>
  <si>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</si>
  <si>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</si>
  <si>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</si>
  <si>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</si>
  <si>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</si>
  <si>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</si>
  <si>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</si>
  <si>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</si>
  <si>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</si>
  <si>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</si>
  <si>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</si>
  <si>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</si>
  <si>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</si>
  <si>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</si>
  <si>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</si>
  <si>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</si>
  <si>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</si>
  <si>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</si>
  <si>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</si>
  <si>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</si>
  <si>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</si>
  <si>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</si>
  <si>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</si>
  <si>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</si>
  <si>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</si>
  <si>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</si>
  <si>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</si>
  <si>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</si>
  <si>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</si>
  <si>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</si>
  <si>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</si>
  <si>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</si>
  <si>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</si>
  <si>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</si>
  <si>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</si>
  <si>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</si>
  <si>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</si>
  <si>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</si>
  <si>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</si>
  <si>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</si>
  <si>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</si>
  <si>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</si>
  <si>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</si>
  <si>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</si>
  <si>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</si>
  <si>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</si>
  <si>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</si>
  <si>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</si>
  <si>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</si>
  <si>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</si>
  <si>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</si>
  <si>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</si>
  <si>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</si>
  <si>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</si>
  <si>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</si>
  <si>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</si>
  <si>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</si>
  <si>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</si>
  <si>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</si>
  <si>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</si>
  <si>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</si>
  <si>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</si>
  <si>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</si>
  <si>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</si>
  <si>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</si>
  <si>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</si>
  <si>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</si>
  <si>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</si>
  <si>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</si>
  <si>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</si>
  <si>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</si>
  <si>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</si>
  <si>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</si>
  <si>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</si>
  <si>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</si>
  <si>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</si>
  <si>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</si>
  <si>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</si>
  <si>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</si>
  <si>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</si>
  <si>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</si>
  <si>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</si>
  <si>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</si>
  <si>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</si>
  <si>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</si>
  <si>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</si>
  <si>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</si>
  <si>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</si>
  <si>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</si>
  <si>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</si>
  <si>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</si>
  <si>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</si>
  <si>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</si>
  <si>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</si>
  <si>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</si>
  <si>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</si>
  <si>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</si>
  <si>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</si>
  <si>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</si>
  <si>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</si>
  <si>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</si>
  <si>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</si>
  <si>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</si>
  <si>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</si>
  <si>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</si>
  <si>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</si>
  <si>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</si>
  <si>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</si>
  <si>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</si>
  <si>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</si>
  <si>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</si>
  <si>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</si>
  <si>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</si>
  <si>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</si>
  <si>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</si>
  <si>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</si>
  <si>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</si>
  <si>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</si>
  <si>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</si>
  <si>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</si>
  <si>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</si>
  <si>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</si>
  <si>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</si>
  <si>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</si>
  <si>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</si>
  <si>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</si>
  <si>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</si>
  <si>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</si>
  <si>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</si>
  <si>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</si>
  <si>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</si>
  <si>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</si>
  <si>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</si>
  <si>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</si>
  <si>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</si>
  <si>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</si>
  <si>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</si>
  <si>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</si>
  <si>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</si>
  <si>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</si>
  <si>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</si>
  <si>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</si>
  <si>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</si>
  <si>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</si>
  <si>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</si>
  <si>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</si>
  <si>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</si>
  <si>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</si>
  <si>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</si>
  <si>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</si>
  <si>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</si>
  <si>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</si>
  <si>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</si>
  <si>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</si>
  <si>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</si>
  <si>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</si>
  <si>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</si>
  <si>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</si>
  <si>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</si>
  <si>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</si>
  <si>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</si>
  <si>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</si>
  <si>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</si>
  <si>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</si>
  <si>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</si>
  <si>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</si>
  <si>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</si>
  <si>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</si>
  <si>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</si>
  <si>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</si>
  <si>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</si>
  <si>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</si>
  <si>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</si>
  <si>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</si>
  <si>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</si>
  <si>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</si>
  <si>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</si>
  <si>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</si>
  <si>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</si>
  <si>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</si>
  <si>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</si>
  <si>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</si>
  <si>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</si>
  <si>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</si>
  <si>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</si>
  <si>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</si>
  <si>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</si>
  <si>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</si>
  <si>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</si>
  <si>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</si>
  <si>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</si>
  <si>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</si>
  <si>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</si>
  <si>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</si>
  <si>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</si>
  <si>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</si>
  <si>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</si>
  <si>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</si>
  <si>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</si>
  <si>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</si>
  <si>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</si>
  <si>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</si>
  <si>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</si>
  <si>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</si>
  <si>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</si>
  <si>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</si>
  <si>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</si>
  <si>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</si>
  <si>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</si>
  <si>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</si>
  <si>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</si>
  <si>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</si>
  <si>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</si>
  <si>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</si>
  <si>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</si>
  <si>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</si>
  <si>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</si>
  <si>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</si>
  <si>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</si>
  <si>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</si>
  <si>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</si>
  <si>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</si>
  <si>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</si>
  <si>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</si>
  <si>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</si>
  <si>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</si>
  <si>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</si>
  <si>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</si>
  <si>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</si>
  <si>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</si>
  <si>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</si>
  <si>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</si>
  <si>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</si>
  <si>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</si>
  <si>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</si>
  <si>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</si>
  <si>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</si>
  <si>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</si>
  <si>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</si>
  <si>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</si>
  <si>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</si>
  <si>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</si>
  <si>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</si>
  <si>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</si>
  <si>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</si>
  <si>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</si>
  <si>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</si>
  <si>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</si>
  <si>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</si>
  <si>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</si>
  <si>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</si>
  <si>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</si>
  <si>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</si>
  <si>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</si>
  <si>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</si>
  <si>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</si>
  <si>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</si>
  <si>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</si>
  <si>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</si>
  <si>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</si>
  <si>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</si>
  <si>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</si>
  <si>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</si>
  <si>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</si>
  <si>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</si>
  <si>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</si>
  <si>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</si>
  <si>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</si>
  <si>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</si>
  <si>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</si>
  <si>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</si>
  <si>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</si>
  <si>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</si>
  <si>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</si>
  <si>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</si>
  <si>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</si>
  <si>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</si>
  <si>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</si>
  <si>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</si>
  <si>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</si>
  <si>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</si>
  <si>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</si>
  <si>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</si>
  <si>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</si>
  <si>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</si>
  <si>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</si>
  <si>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</si>
  <si>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</si>
  <si>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</si>
  <si>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</si>
  <si>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</si>
  <si>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</si>
  <si>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</si>
  <si>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</si>
  <si>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</si>
  <si>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</si>
  <si>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</si>
  <si>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</si>
  <si>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</si>
  <si>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</si>
  <si>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</si>
  <si>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</si>
  <si>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</si>
  <si>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</si>
  <si>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</si>
  <si>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</si>
  <si>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</si>
  <si>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</si>
  <si>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</si>
  <si>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</si>
  <si>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</si>
  <si>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</si>
  <si>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</si>
  <si>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</si>
  <si>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</si>
  <si>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</si>
  <si>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</si>
  <si>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</si>
  <si>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</si>
  <si>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</si>
  <si>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</si>
  <si>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</si>
  <si>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</si>
  <si>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</si>
  <si>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</si>
  <si>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</si>
  <si>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</si>
  <si>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</si>
  <si>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</si>
  <si>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</si>
  <si>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</si>
  <si>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</si>
  <si>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</si>
  <si>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</si>
  <si>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</si>
  <si>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</si>
  <si>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</si>
  <si>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</si>
  <si>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</si>
  <si>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</si>
  <si>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</si>
  <si>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</si>
  <si>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</si>
  <si>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</si>
  <si>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</si>
  <si>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</si>
  <si>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</si>
  <si>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</si>
  <si>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</si>
  <si>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</si>
  <si>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</si>
  <si>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</si>
  <si>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</si>
  <si>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</si>
  <si>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</si>
  <si>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</si>
  <si>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</si>
  <si>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</si>
  <si>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</si>
  <si>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</si>
  <si>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</si>
  <si>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</si>
  <si>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</si>
  <si>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</si>
  <si>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</si>
  <si>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</si>
  <si>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</si>
  <si>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</si>
  <si>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</si>
  <si>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</si>
  <si>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</si>
  <si>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</si>
  <si>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</si>
  <si>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</si>
  <si>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</si>
  <si>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</si>
  <si>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</si>
  <si>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</si>
  <si>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</si>
  <si>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</si>
  <si>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</si>
  <si>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</si>
  <si>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</si>
  <si>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</si>
  <si>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</si>
  <si>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</si>
  <si>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</si>
  <si>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</si>
  <si>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</si>
  <si>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</si>
  <si>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</si>
  <si>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</si>
  <si>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</si>
  <si>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</si>
  <si>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</si>
  <si>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</si>
  <si>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</si>
  <si>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</si>
  <si>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</si>
  <si>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</si>
  <si>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</si>
  <si>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</si>
  <si>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</si>
  <si>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</si>
  <si>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</si>
  <si>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</si>
  <si>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</si>
  <si>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</si>
  <si>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</si>
  <si>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</si>
  <si>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</si>
  <si>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</si>
  <si>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</si>
  <si>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</si>
  <si>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</si>
  <si>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</si>
  <si>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</si>
  <si>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</si>
  <si>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</si>
  <si>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</si>
  <si>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</si>
  <si>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</si>
  <si>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</si>
  <si>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</si>
  <si>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</si>
  <si>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</si>
  <si>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</si>
  <si>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</si>
  <si>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</si>
  <si>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</si>
  <si>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</si>
  <si>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</si>
  <si>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</si>
  <si>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</si>
  <si>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</si>
  <si>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</si>
  <si>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</si>
  <si>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</si>
  <si>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</si>
  <si>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</si>
  <si>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</si>
  <si>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</si>
  <si>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</si>
  <si>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</si>
  <si>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</si>
  <si>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</si>
  <si>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</si>
  <si>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</si>
  <si>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</si>
  <si>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</si>
  <si>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</si>
  <si>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</si>
  <si>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</si>
  <si>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</si>
  <si>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</si>
  <si>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</si>
  <si>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</si>
  <si>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</si>
  <si>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</si>
  <si>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</si>
  <si>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</si>
  <si>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</si>
  <si>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</si>
  <si>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</si>
  <si>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</si>
  <si>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</si>
  <si>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</si>
  <si>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</si>
  <si>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</si>
  <si>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</si>
  <si>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</si>
  <si>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</si>
  <si>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</si>
  <si>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</si>
  <si>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</si>
  <si>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</si>
  <si>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</si>
  <si>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</si>
  <si>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</si>
  <si>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</si>
  <si>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</si>
  <si>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</si>
  <si>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</si>
  <si>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</si>
  <si>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</si>
  <si>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</si>
  <si>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</si>
  <si>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</si>
  <si>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</si>
  <si>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</si>
  <si>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</si>
  <si>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</si>
  <si>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</si>
  <si>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</si>
  <si>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</si>
  <si>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</si>
  <si>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</si>
  <si>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</si>
  <si>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</si>
  <si>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</si>
  <si>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</si>
  <si>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</si>
  <si>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</si>
  <si>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</si>
  <si>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</si>
  <si>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</si>
  <si>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</si>
  <si>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</si>
  <si>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</si>
  <si>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</si>
  <si>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</si>
  <si>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</si>
  <si>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</si>
  <si>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</si>
  <si>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</si>
  <si>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</si>
  <si>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</si>
  <si>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</si>
  <si>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</si>
  <si>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</si>
  <si>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</si>
  <si>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</si>
  <si>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</si>
  <si>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</si>
  <si>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</si>
  <si>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</si>
  <si>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</si>
  <si>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</si>
  <si>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</si>
  <si>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</si>
  <si>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</si>
  <si>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</si>
  <si>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</si>
  <si>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</si>
  <si>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</si>
  <si>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</si>
  <si>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</si>
  <si>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</si>
  <si>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</si>
  <si>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</si>
  <si>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</si>
  <si>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</si>
  <si>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</si>
  <si>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</si>
  <si>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</si>
  <si>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</si>
  <si>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</si>
  <si>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</si>
  <si>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</si>
  <si>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</si>
  <si>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</si>
  <si>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</si>
  <si>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</si>
  <si>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</si>
  <si>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</si>
  <si>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</si>
  <si>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</si>
  <si>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</si>
  <si>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</si>
  <si>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</si>
  <si>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</si>
  <si>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</si>
  <si>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</si>
  <si>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</si>
  <si>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</si>
  <si>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</si>
  <si>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</si>
  <si>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</si>
  <si>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</si>
  <si>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</si>
  <si>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</si>
  <si>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</si>
  <si>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</si>
  <si>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</si>
  <si>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</si>
  <si>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</si>
  <si>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</si>
  <si>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</si>
  <si>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</si>
  <si>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</si>
  <si>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</si>
  <si>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</si>
  <si>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</si>
  <si>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</si>
  <si>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</si>
  <si>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</si>
  <si>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</si>
  <si>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</si>
  <si>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</si>
  <si>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</si>
  <si>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</si>
  <si>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</si>
  <si>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</si>
  <si>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</si>
  <si>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</si>
  <si>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</si>
  <si>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</si>
  <si>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</si>
  <si>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</si>
  <si>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</si>
  <si>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</si>
  <si>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</si>
  <si>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</si>
  <si>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</si>
  <si>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</si>
  <si>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</si>
  <si>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</si>
  <si>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</si>
  <si>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</si>
  <si>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</si>
  <si>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</si>
  <si>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</si>
  <si>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</si>
  <si>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</si>
  <si>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</si>
  <si>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</si>
  <si>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</si>
  <si>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</si>
  <si>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</si>
  <si>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</si>
  <si>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</si>
  <si>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</si>
  <si>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</si>
  <si>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</si>
  <si>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</si>
  <si>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</si>
  <si>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</si>
  <si>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</si>
  <si>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</si>
  <si>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</si>
  <si>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</si>
  <si>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</si>
  <si>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</si>
  <si>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</si>
  <si>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</si>
  <si>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</si>
  <si>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</si>
  <si>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</si>
  <si>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</si>
  <si>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</si>
  <si>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</si>
  <si>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</si>
  <si>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</si>
  <si>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</si>
  <si>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</si>
  <si>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</si>
  <si>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</si>
  <si>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</si>
  <si>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</si>
  <si>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</si>
  <si>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</si>
  <si>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</si>
  <si>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</si>
  <si>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</si>
  <si>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</si>
  <si>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</si>
  <si>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</si>
  <si>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</si>
  <si>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</si>
  <si>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</si>
  <si>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</si>
  <si>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</si>
  <si>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</si>
  <si>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</si>
  <si>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</si>
  <si>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</si>
  <si>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</si>
  <si>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</si>
  <si>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</si>
  <si>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</si>
  <si>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</si>
  <si>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</si>
  <si>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</si>
  <si>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</si>
  <si>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</si>
  <si>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</si>
  <si>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</si>
  <si>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</si>
  <si>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</si>
  <si>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</si>
  <si>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</si>
  <si>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</si>
  <si>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</si>
  <si>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</si>
  <si>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</si>
  <si>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</si>
  <si>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</si>
  <si>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</si>
  <si>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</si>
  <si>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</si>
  <si>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</si>
  <si>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</si>
  <si>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</si>
  <si>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</si>
  <si>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</si>
  <si>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</si>
  <si>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</si>
  <si>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</si>
  <si>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</si>
  <si>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</si>
  <si>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</si>
  <si>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</si>
  <si>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</si>
  <si>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</si>
  <si>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</si>
  <si>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</si>
  <si>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</si>
  <si>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</si>
  <si>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</si>
  <si>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</si>
  <si>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</si>
  <si>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</si>
  <si>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</si>
  <si>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</si>
  <si>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</si>
  <si>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</si>
  <si>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</si>
  <si>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</si>
  <si>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</si>
  <si>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</si>
  <si>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</si>
  <si>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</si>
  <si>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</si>
  <si>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</si>
  <si>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</si>
  <si>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</si>
  <si>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</si>
  <si>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</si>
  <si>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</si>
  <si>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</si>
  <si>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</si>
  <si>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</si>
  <si>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</si>
  <si>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</si>
  <si>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</si>
  <si>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</si>
  <si>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</si>
  <si>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</si>
  <si>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</si>
  <si>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</si>
  <si>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</si>
  <si>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</si>
  <si>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</si>
  <si>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</si>
  <si>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</si>
  <si>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</si>
  <si>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</si>
  <si>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</si>
  <si>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</si>
  <si>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</si>
  <si>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</si>
  <si>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</si>
  <si>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</si>
  <si>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</si>
  <si>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</si>
  <si>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</si>
  <si>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</si>
  <si>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</si>
  <si>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</si>
  <si>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</si>
  <si>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</si>
  <si>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</si>
  <si>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</si>
  <si>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</si>
  <si>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</si>
  <si>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</si>
  <si>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</si>
  <si>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</si>
  <si>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</si>
  <si>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</si>
  <si>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</si>
  <si>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</si>
  <si>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</si>
  <si>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</si>
  <si>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</si>
  <si>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</si>
  <si>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</si>
  <si>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</si>
  <si>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</si>
  <si>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</si>
  <si>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</si>
  <si>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</si>
  <si>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</si>
  <si>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</si>
  <si>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</si>
  <si>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</si>
  <si>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</si>
  <si>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</si>
  <si>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</si>
  <si>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</si>
  <si>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</si>
  <si>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</si>
  <si>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</si>
  <si>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</si>
  <si>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</si>
  <si>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</si>
  <si>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</si>
  <si>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</si>
  <si>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</si>
  <si>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</si>
  <si>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</si>
  <si>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</si>
  <si>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</si>
  <si>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</si>
  <si>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</si>
  <si>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</si>
  <si>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</si>
  <si>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</si>
  <si>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</si>
  <si>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</si>
  <si>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</si>
  <si>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</si>
  <si>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</si>
  <si>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</si>
  <si>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</si>
  <si>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</si>
  <si>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</si>
  <si>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</si>
  <si>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</si>
  <si>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</si>
  <si>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</si>
  <si>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</si>
  <si>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</si>
  <si>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</si>
  <si>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</si>
  <si>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</si>
  <si>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</si>
  <si>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</si>
  <si>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</si>
  <si>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</si>
  <si>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</si>
  <si>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</si>
  <si>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</si>
  <si>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</si>
  <si>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</si>
  <si>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</si>
  <si>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</si>
  <si>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</si>
  <si>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</si>
  <si>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</si>
  <si>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</si>
  <si>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</si>
  <si>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</si>
  <si>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</si>
  <si>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</si>
  <si>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</si>
  <si>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</si>
  <si>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</si>
  <si>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</si>
  <si>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</si>
  <si>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</si>
  <si>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</si>
  <si>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</si>
  <si>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</si>
  <si>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</si>
  <si>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</si>
  <si>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</si>
  <si>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</si>
  <si>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</si>
  <si>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</si>
  <si>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</si>
  <si>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</si>
  <si>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</si>
  <si>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</si>
  <si>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</si>
  <si>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</si>
  <si>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</si>
  <si>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</si>
  <si>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</si>
  <si>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</si>
  <si>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</si>
  <si>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</si>
  <si>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</si>
  <si>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</si>
  <si>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</si>
  <si>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</si>
  <si>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</si>
  <si>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</si>
  <si>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</si>
  <si>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</si>
  <si>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</si>
  <si>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</si>
  <si>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</si>
  <si>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</si>
  <si>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</si>
  <si>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</si>
  <si>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</si>
  <si>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</si>
  <si>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</si>
  <si>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</si>
  <si>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</si>
  <si>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</si>
  <si>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</si>
  <si>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</si>
  <si>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</si>
  <si>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</si>
  <si>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</si>
  <si>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</si>
  <si>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</si>
  <si>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</si>
  <si>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</si>
  <si>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</si>
  <si>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</si>
  <si>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</si>
  <si>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</si>
  <si>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</si>
  <si>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</si>
  <si>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</si>
  <si>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</si>
  <si>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</si>
  <si>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</si>
  <si>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</si>
  <si>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</si>
  <si>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</si>
  <si>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</si>
  <si>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</si>
  <si>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</si>
  <si>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</si>
  <si>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</si>
  <si>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</si>
  <si>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</si>
  <si>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</si>
  <si>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</si>
  <si>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</si>
  <si>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</si>
  <si>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</si>
  <si>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</si>
  <si>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</si>
  <si>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</si>
  <si>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</si>
  <si>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</si>
  <si>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</si>
  <si>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</si>
  <si>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</si>
  <si>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</si>
  <si>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</si>
  <si>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</si>
  <si>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</si>
  <si>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</si>
  <si>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</si>
  <si>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</si>
  <si>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</si>
  <si>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</si>
  <si>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</si>
  <si>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</si>
  <si>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</si>
  <si>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</si>
  <si>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</si>
  <si>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</si>
  <si>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</si>
  <si>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</si>
  <si>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</si>
  <si>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</si>
  <si>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</si>
  <si>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</si>
  <si>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</si>
  <si>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</si>
  <si>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</si>
  <si>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</si>
  <si>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</si>
  <si>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</si>
  <si>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</si>
  <si>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</si>
  <si>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</si>
  <si>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</si>
  <si>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</si>
  <si>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</si>
  <si>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</si>
  <si>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</si>
  <si>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</si>
  <si>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</si>
  <si>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</si>
  <si>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</si>
  <si>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</si>
  <si>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</si>
  <si>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</si>
  <si>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</si>
  <si>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</si>
  <si>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</si>
  <si>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</si>
  <si>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</si>
  <si>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</si>
  <si>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</si>
  <si>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</si>
  <si>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</si>
  <si>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</si>
  <si>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</si>
  <si>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</si>
  <si>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</si>
  <si>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</si>
  <si>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</si>
  <si>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</si>
  <si>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</si>
  <si>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</si>
  <si>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</si>
  <si>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</si>
  <si>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</si>
  <si>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</si>
  <si>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</si>
  <si>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</si>
  <si>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</si>
  <si>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</si>
  <si>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</si>
  <si>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</si>
  <si>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</si>
  <si>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</si>
  <si>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</si>
  <si>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</si>
  <si>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</si>
  <si>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</si>
  <si>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</si>
  <si>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</si>
  <si>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</si>
  <si>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</si>
  <si>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</si>
  <si>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</si>
  <si>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</si>
  <si>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</si>
  <si>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</si>
  <si>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</si>
  <si>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</si>
  <si>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</si>
  <si>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</si>
  <si>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</si>
  <si>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</si>
  <si>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</si>
  <si>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</si>
  <si>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</si>
  <si>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</si>
  <si>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</si>
  <si>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</si>
  <si>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</si>
  <si>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</si>
  <si>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</si>
  <si>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</si>
  <si>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</si>
  <si>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</si>
  <si>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</si>
  <si>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</si>
  <si>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</si>
  <si>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</si>
  <si>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</si>
  <si>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</si>
  <si>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</si>
  <si>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</si>
  <si>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</si>
  <si>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</si>
  <si>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</si>
  <si>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</si>
  <si>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</si>
  <si>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</si>
  <si>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</si>
  <si>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</si>
  <si>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</si>
  <si>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</si>
  <si>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</si>
  <si>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</si>
  <si>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</si>
  <si>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</si>
  <si>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</si>
  <si>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</si>
  <si>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</si>
  <si>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</si>
  <si>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</si>
  <si>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</si>
  <si>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</si>
  <si>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</si>
  <si>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</si>
  <si>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</si>
  <si>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</si>
  <si>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</si>
  <si>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</si>
  <si>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</si>
  <si>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</si>
  <si>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</si>
  <si>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</si>
  <si>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</si>
  <si>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</si>
  <si>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</si>
  <si>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</si>
  <si>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</si>
  <si>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</si>
  <si>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</si>
  <si>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</si>
  <si>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</si>
  <si>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</si>
  <si>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</si>
  <si>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</si>
  <si>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</si>
  <si>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</si>
  <si>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</si>
  <si>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</si>
  <si>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</si>
  <si>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</si>
  <si>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</si>
  <si>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</si>
  <si>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</si>
  <si>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</si>
  <si>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</si>
  <si>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</si>
  <si>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</si>
  <si>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</si>
  <si>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</si>
  <si>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</si>
  <si>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</si>
  <si>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</si>
  <si>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</si>
  <si>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</si>
  <si>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</si>
  <si>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</si>
  <si>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</si>
  <si>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</si>
  <si>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</si>
  <si>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</si>
  <si>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</si>
  <si>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</si>
  <si>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</si>
  <si>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</si>
  <si>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</si>
  <si>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</si>
  <si>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</si>
  <si>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</si>
  <si>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</si>
  <si>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</si>
  <si>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</si>
  <si>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</si>
  <si>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</si>
  <si>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</si>
  <si>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</si>
  <si>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</si>
  <si>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</si>
  <si>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</si>
  <si>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</si>
  <si>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</si>
  <si>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</si>
  <si>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</si>
  <si>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</si>
  <si>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</si>
  <si>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</si>
  <si>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</si>
  <si>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</si>
  <si>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</si>
  <si>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</si>
  <si>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</si>
  <si>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</si>
  <si>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</si>
  <si>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</si>
  <si>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</si>
  <si>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</si>
  <si>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</si>
  <si>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</si>
  <si>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</si>
  <si>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</si>
  <si>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</si>
  <si>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</si>
  <si>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</si>
  <si>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</si>
  <si>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</si>
  <si>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</si>
  <si>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</si>
  <si>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</si>
  <si>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</si>
  <si>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</si>
  <si>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</si>
  <si>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</si>
  <si>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</si>
  <si>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</si>
  <si>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</si>
  <si>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</si>
  <si>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</si>
  <si>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</si>
  <si>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</si>
  <si>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</si>
  <si>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</si>
  <si>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</si>
  <si>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</si>
  <si>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</si>
  <si>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</si>
  <si>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</si>
  <si>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</si>
  <si>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</si>
  <si>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</si>
  <si>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</si>
  <si>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</si>
  <si>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</si>
  <si>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</si>
  <si>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</si>
  <si>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</si>
  <si>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</si>
  <si>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</si>
  <si>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</si>
  <si>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</si>
  <si>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</si>
  <si>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</si>
  <si>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</si>
  <si>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</si>
  <si>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</si>
  <si>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</si>
  <si>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</si>
  <si>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</si>
  <si>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</si>
  <si>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</si>
  <si>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</si>
  <si>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</si>
  <si>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</si>
  <si>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</si>
  <si>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</si>
  <si>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</si>
  <si>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</si>
  <si>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</si>
  <si>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</si>
  <si>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</si>
  <si>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</si>
  <si>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</si>
  <si>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</si>
  <si>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</si>
  <si>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</si>
  <si>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</si>
  <si>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</si>
  <si>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</si>
  <si>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</si>
  <si>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</si>
  <si>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</si>
  <si>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</si>
  <si>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</si>
  <si>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</si>
  <si>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</si>
  <si>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</si>
  <si>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</si>
  <si>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</si>
  <si>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</si>
  <si>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</si>
  <si>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</si>
  <si>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</si>
  <si>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</si>
  <si>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</si>
  <si>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</si>
  <si>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</si>
  <si>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</si>
  <si>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</si>
  <si>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</si>
  <si>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</si>
  <si>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</si>
  <si>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</si>
  <si>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</si>
  <si>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</si>
  <si>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</si>
  <si>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</si>
  <si>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</si>
  <si>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</si>
  <si>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</si>
  <si>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</si>
  <si>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</si>
  <si>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</si>
  <si>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</si>
  <si>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</si>
  <si>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</si>
  <si>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</si>
  <si>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</si>
  <si>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</si>
  <si>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</si>
  <si>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</si>
  <si>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</si>
  <si>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</si>
  <si>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</si>
  <si>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</si>
  <si>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</si>
  <si>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</si>
  <si>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</si>
  <si>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</si>
  <si>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</si>
  <si>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</si>
  <si>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</si>
  <si>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</si>
  <si>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</si>
  <si>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</si>
  <si>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</si>
  <si>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</si>
  <si>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</si>
  <si>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</si>
  <si>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</si>
  <si>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</si>
  <si>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</si>
  <si>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</si>
  <si>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</si>
  <si>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</si>
  <si>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</si>
  <si>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</si>
  <si>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</si>
  <si>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</si>
  <si>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</si>
  <si>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</si>
  <si>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</si>
  <si>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</si>
  <si>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</si>
  <si>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</si>
  <si>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</si>
  <si>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</si>
  <si>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</si>
  <si>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</si>
  <si>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</si>
  <si>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</si>
  <si>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</si>
  <si>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</si>
  <si>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</si>
  <si>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</si>
  <si>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</si>
  <si>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</si>
  <si>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</si>
  <si>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</si>
  <si>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</si>
  <si>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</si>
  <si>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</si>
  <si>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</si>
  <si>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</si>
  <si>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</si>
  <si>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</si>
  <si>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</si>
  <si>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</si>
  <si>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</si>
  <si>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</si>
  <si>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</si>
  <si>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</si>
  <si>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</si>
  <si>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</si>
  <si>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</si>
  <si>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</si>
  <si>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</si>
  <si>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</si>
  <si>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</si>
  <si>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</si>
  <si>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</si>
  <si>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</si>
  <si>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</si>
  <si>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</si>
  <si>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</si>
  <si>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</si>
  <si>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</si>
  <si>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</si>
  <si>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</si>
  <si>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</si>
  <si>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</si>
  <si>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</si>
  <si>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</si>
  <si>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</si>
  <si>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</si>
  <si>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</si>
  <si>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</si>
  <si>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</si>
  <si>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</si>
  <si>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</si>
  <si>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</si>
  <si>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</si>
  <si>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</si>
  <si>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</si>
  <si>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</si>
  <si>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</si>
  <si>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</si>
  <si>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</si>
  <si>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</si>
  <si>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</si>
  <si>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</si>
  <si>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</si>
  <si>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</si>
  <si>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</si>
  <si>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</si>
  <si>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</si>
  <si>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</si>
  <si>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</si>
  <si>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</si>
  <si>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</si>
  <si>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</si>
  <si>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</si>
  <si>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</si>
  <si>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</si>
  <si>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</si>
  <si>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</si>
  <si>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</si>
  <si>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</si>
  <si>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</si>
  <si>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</si>
  <si>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</si>
  <si>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</si>
  <si>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</si>
  <si>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</si>
  <si>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</si>
  <si>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</si>
  <si>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</si>
  <si>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</si>
  <si>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</si>
  <si>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</si>
  <si>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</si>
  <si>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</si>
  <si>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</si>
  <si>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</si>
  <si>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</si>
  <si>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</si>
  <si>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</si>
  <si>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</si>
  <si>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</si>
  <si>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</si>
  <si>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</si>
  <si>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</si>
  <si>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</si>
  <si>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</si>
  <si>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</si>
  <si>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</si>
  <si>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</si>
  <si>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</si>
  <si>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</si>
  <si>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</si>
  <si>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</si>
  <si>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</si>
  <si>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</si>
  <si>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</si>
  <si>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</si>
  <si>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</si>
  <si>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</si>
  <si>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</si>
  <si>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</si>
  <si>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</si>
  <si>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</si>
  <si>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</si>
  <si>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</si>
  <si>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</si>
  <si>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</si>
  <si>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</si>
  <si>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</si>
  <si>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</si>
  <si>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</si>
  <si>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</si>
  <si>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</si>
  <si>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</si>
  <si>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</si>
  <si>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</si>
  <si>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</si>
  <si>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</si>
  <si>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</si>
  <si>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</si>
  <si>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</si>
  <si>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</si>
  <si>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</si>
  <si>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</si>
  <si>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</si>
  <si>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</si>
  <si>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</si>
  <si>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</si>
  <si>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</si>
  <si>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</si>
  <si>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</si>
  <si>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</si>
  <si>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</si>
  <si>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</si>
  <si>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</si>
  <si>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</si>
  <si>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</si>
  <si>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</si>
  <si>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</si>
  <si>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</si>
  <si>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</si>
  <si>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</si>
  <si>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</si>
  <si>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</si>
  <si>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</si>
  <si>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</si>
  <si>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</si>
  <si>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</si>
  <si>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</si>
  <si>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</si>
  <si>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</si>
  <si>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</si>
  <si>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</si>
  <si>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</si>
  <si>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</si>
  <si>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</si>
  <si>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</si>
  <si>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</si>
  <si>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</si>
  <si>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</si>
  <si>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</si>
  <si>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</si>
  <si>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</si>
  <si>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</si>
  <si>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</si>
  <si>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</si>
  <si>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</si>
  <si>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</si>
  <si>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</si>
  <si>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</si>
  <si>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</si>
  <si>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</si>
  <si>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</si>
  <si>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</si>
  <si>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</si>
  <si>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</si>
  <si>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</si>
  <si>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</si>
  <si>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</si>
  <si>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</si>
  <si>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</si>
  <si>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</si>
  <si>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</si>
  <si>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</si>
  <si>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</si>
  <si>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</si>
  <si>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</si>
  <si>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</si>
  <si>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</si>
  <si>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</si>
  <si>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</si>
  <si>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</si>
  <si>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</si>
  <si>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</si>
  <si>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</si>
  <si>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</si>
  <si>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</si>
  <si>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</si>
  <si>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</si>
  <si>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</si>
  <si>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</si>
  <si>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</si>
  <si>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</si>
  <si>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</si>
  <si>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</si>
  <si>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</si>
  <si>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</si>
  <si>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</si>
  <si>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</si>
  <si>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</si>
  <si>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</si>
  <si>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</si>
  <si>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</si>
  <si>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</si>
  <si>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</si>
  <si>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</si>
  <si>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</si>
  <si>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</si>
  <si>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</si>
  <si>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</si>
  <si>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</si>
  <si>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</si>
  <si>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</si>
  <si>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</si>
  <si>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</si>
  <si>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</si>
  <si>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</si>
  <si>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</si>
  <si>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</si>
  <si>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</si>
  <si>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</si>
  <si>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</si>
  <si>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</si>
  <si>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</si>
  <si>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</si>
  <si>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</si>
  <si>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</si>
  <si>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</si>
  <si>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</si>
  <si>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</si>
  <si>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</si>
  <si>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</si>
  <si>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</si>
  <si>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</si>
  <si>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</si>
  <si>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</si>
  <si>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</si>
  <si>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</si>
  <si>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</si>
  <si>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</si>
  <si>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</si>
  <si>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</si>
  <si>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</si>
  <si>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</si>
  <si>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</si>
  <si>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</si>
  <si>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</si>
  <si>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</si>
  <si>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</si>
  <si>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</si>
  <si>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</si>
  <si>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</si>
  <si>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</si>
  <si>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</si>
  <si>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</si>
  <si>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</si>
  <si>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</si>
  <si>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</si>
  <si>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</si>
  <si>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</si>
  <si>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</si>
  <si>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</si>
  <si>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</si>
  <si>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</si>
  <si>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</si>
  <si>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</si>
  <si>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</si>
  <si>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</si>
  <si>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</si>
  <si>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</si>
  <si>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</si>
  <si>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</si>
  <si>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</si>
  <si>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</si>
  <si>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</si>
  <si>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</si>
  <si>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</si>
  <si>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</si>
  <si>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</si>
  <si>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</si>
  <si>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</si>
  <si>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</si>
  <si>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</si>
  <si>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</si>
  <si>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</si>
  <si>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</si>
  <si>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</si>
  <si>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</si>
  <si>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</si>
  <si>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</si>
  <si>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</si>
  <si>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</si>
  <si>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</si>
  <si>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</si>
  <si>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</si>
  <si>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</si>
  <si>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</si>
  <si>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</si>
  <si>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</si>
  <si>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</si>
  <si>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</si>
  <si>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</si>
  <si>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</si>
  <si>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</si>
  <si>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</si>
  <si>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</si>
  <si>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</si>
  <si>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</si>
  <si>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</si>
  <si>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</si>
  <si>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</si>
  <si>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</si>
  <si>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</si>
  <si>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</si>
  <si>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</si>
  <si>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</si>
  <si>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</si>
  <si>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</si>
  <si>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</si>
  <si>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</si>
  <si>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</si>
  <si>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</si>
  <si>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</si>
  <si>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</si>
  <si>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</si>
  <si>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</si>
  <si>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</si>
  <si>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</si>
  <si>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</si>
  <si>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</si>
  <si>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</si>
  <si>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</si>
  <si>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</si>
  <si>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</si>
  <si>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</si>
  <si>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</si>
  <si>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</si>
  <si>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</si>
  <si>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</si>
  <si>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</si>
  <si>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</si>
  <si>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</si>
  <si>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</si>
  <si>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</si>
  <si>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</si>
  <si>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</si>
  <si>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</si>
  <si>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</si>
  <si>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</si>
  <si>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</si>
  <si>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</si>
  <si>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</si>
  <si>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</si>
  <si>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</si>
  <si>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</si>
  <si>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</si>
  <si>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</si>
  <si>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</si>
  <si>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</si>
  <si>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</si>
  <si>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</si>
  <si>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</si>
  <si>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</si>
  <si>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</si>
  <si>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</si>
  <si>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</si>
  <si>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</si>
  <si>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</si>
  <si>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</si>
  <si>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</si>
  <si>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</si>
  <si>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</si>
  <si>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</si>
  <si>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</si>
  <si>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</si>
  <si>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</si>
  <si>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</si>
  <si>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</si>
  <si>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</si>
  <si>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</si>
  <si>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</si>
  <si>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</si>
  <si>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</si>
  <si>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</si>
  <si>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</si>
  <si>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</si>
  <si>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</si>
  <si>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</si>
  <si>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</si>
  <si>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</si>
  <si>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</si>
  <si>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</si>
  <si>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</si>
  <si>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</si>
  <si>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</si>
  <si>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</si>
  <si>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</si>
  <si>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</si>
  <si>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</si>
  <si>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</si>
  <si>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</si>
  <si>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</si>
  <si>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</si>
  <si>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</si>
  <si>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</si>
  <si>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</si>
  <si>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</si>
  <si>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</si>
  <si>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</si>
  <si>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</si>
  <si>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</si>
  <si>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</si>
  <si>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</si>
  <si>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</si>
  <si>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</si>
  <si>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</si>
  <si>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</si>
  <si>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</si>
  <si>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</si>
  <si>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</si>
  <si>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</si>
  <si>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</si>
  <si>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</si>
  <si>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</si>
  <si>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</si>
  <si>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</si>
  <si>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</si>
  <si>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</si>
  <si>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</si>
  <si>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</si>
  <si>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</si>
  <si>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</si>
  <si>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</si>
  <si>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</si>
  <si>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</si>
  <si>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</si>
  <si>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</si>
  <si>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</si>
  <si>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</si>
  <si>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</si>
  <si>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</si>
  <si>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</si>
  <si>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</si>
  <si>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</si>
  <si>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</si>
  <si>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</si>
  <si>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</si>
  <si>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</si>
  <si>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</si>
  <si>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</si>
  <si>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</si>
  <si>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</si>
  <si>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</si>
  <si>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</si>
  <si>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</si>
  <si>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</si>
  <si>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</si>
  <si>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</si>
  <si>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</si>
  <si>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</si>
  <si>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</si>
  <si>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</si>
  <si>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</si>
  <si>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</si>
  <si>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</si>
  <si>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</si>
  <si>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</si>
  <si>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</si>
  <si>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</si>
  <si>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</si>
  <si>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</si>
  <si>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</si>
  <si>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</si>
  <si>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</si>
  <si>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</si>
  <si>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</si>
  <si>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</si>
  <si>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</si>
  <si>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</si>
  <si>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</si>
  <si>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</si>
  <si>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</si>
  <si>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</si>
  <si>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</si>
  <si>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</si>
  <si>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</si>
  <si>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</si>
  <si>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</si>
  <si>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</si>
  <si>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</si>
  <si>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</si>
  <si>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</si>
  <si>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</si>
  <si>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</si>
  <si>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</si>
  <si>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</si>
  <si>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</si>
  <si>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</si>
  <si>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</si>
  <si>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</si>
  <si>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</si>
  <si>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</si>
  <si>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</si>
  <si>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</si>
  <si>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</si>
  <si>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</si>
  <si>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</si>
  <si>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</si>
  <si>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</si>
  <si>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</si>
  <si>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</si>
  <si>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</si>
  <si>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</si>
  <si>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</si>
  <si>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</si>
  <si>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</si>
  <si>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</si>
  <si>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</si>
  <si>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</si>
  <si>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</si>
  <si>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</si>
  <si>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</si>
  <si>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</si>
  <si>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</si>
  <si>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</si>
  <si>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</si>
  <si>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</si>
  <si>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</si>
  <si>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</si>
  <si>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</si>
  <si>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</si>
  <si>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</si>
  <si>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</si>
  <si>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</si>
  <si>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</si>
  <si>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</si>
  <si>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</si>
  <si>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</si>
  <si>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</si>
  <si>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</si>
  <si>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</si>
  <si>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</si>
  <si>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</si>
  <si>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</si>
  <si>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</si>
  <si>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</si>
  <si>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</si>
  <si>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</si>
  <si>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</si>
  <si>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</si>
  <si>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</si>
  <si>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</si>
  <si>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</si>
  <si>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</si>
  <si>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</si>
  <si>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</si>
  <si>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</si>
  <si>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</si>
  <si>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</si>
  <si>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</si>
  <si>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</si>
  <si>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</si>
  <si>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</si>
  <si>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</si>
  <si>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</si>
  <si>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</si>
  <si>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</si>
  <si>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</si>
  <si>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</si>
  <si>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</si>
  <si>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</si>
  <si>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</si>
  <si>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</si>
  <si>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</si>
  <si>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</si>
  <si>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</si>
  <si>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</si>
  <si>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</si>
  <si>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</si>
  <si>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</si>
  <si>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</si>
  <si>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</si>
  <si>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</si>
  <si>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</si>
  <si>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</si>
  <si>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</si>
  <si>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</si>
  <si>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</si>
  <si>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</si>
  <si>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</si>
  <si>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</si>
  <si>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</si>
  <si>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</si>
  <si>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</si>
  <si>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</si>
  <si>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</si>
  <si>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</si>
  <si>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</si>
  <si>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</si>
  <si>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</si>
  <si>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</si>
  <si>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</si>
  <si>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</si>
  <si>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</si>
  <si>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</si>
  <si>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</si>
  <si>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</si>
  <si>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</si>
  <si>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</si>
  <si>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</si>
  <si>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</si>
  <si>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</si>
  <si>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</si>
  <si>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</si>
  <si>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</si>
  <si>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</si>
  <si>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</si>
  <si>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</si>
  <si>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</si>
  <si>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</si>
  <si>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</si>
  <si>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</si>
  <si>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</si>
  <si>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</si>
  <si>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</si>
  <si>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</si>
  <si>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</si>
  <si>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</si>
  <si>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</si>
  <si>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</si>
  <si>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</si>
  <si>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</si>
  <si>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</si>
  <si>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</si>
  <si>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</si>
  <si>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</si>
  <si>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</si>
  <si>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</si>
  <si>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</si>
  <si>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</si>
  <si>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</si>
  <si>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</si>
  <si>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</si>
  <si>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</si>
  <si>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</si>
  <si>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</si>
  <si>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</si>
  <si>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</si>
  <si>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</si>
  <si>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</si>
  <si>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</si>
  <si>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</si>
  <si>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</si>
  <si>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</si>
  <si>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</si>
  <si>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</si>
  <si>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</si>
  <si>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</si>
  <si>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</si>
  <si>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</si>
  <si>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</si>
  <si>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</si>
  <si>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</si>
  <si>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</si>
  <si>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</si>
  <si>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</si>
  <si>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</si>
  <si>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</si>
  <si>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</si>
  <si>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</si>
  <si>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</si>
  <si>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</si>
  <si>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</si>
  <si>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</si>
  <si>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</si>
  <si>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</si>
  <si>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</si>
  <si>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</si>
  <si>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</si>
  <si>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</si>
  <si>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</si>
  <si>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</si>
  <si>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</si>
  <si>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</si>
  <si>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</si>
  <si>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</si>
  <si>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</si>
  <si>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</si>
  <si>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</si>
  <si>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</si>
  <si>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</si>
  <si>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</si>
  <si>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</si>
  <si>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</si>
  <si>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</si>
  <si>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</si>
  <si>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</si>
  <si>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</si>
  <si>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</si>
  <si>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</si>
  <si>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</si>
  <si>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</si>
  <si>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</si>
  <si>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</si>
  <si>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</si>
  <si>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</si>
  <si>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</si>
  <si>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</si>
  <si>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</si>
  <si>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</si>
  <si>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</si>
  <si>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</si>
  <si>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</si>
  <si>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</si>
  <si>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</si>
  <si>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</si>
  <si>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</si>
  <si>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</si>
  <si>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</si>
  <si>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</si>
  <si>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</si>
  <si>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</si>
  <si>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</si>
  <si>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</si>
  <si>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</si>
  <si>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</si>
  <si>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</si>
  <si>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</si>
  <si>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</si>
  <si>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</si>
  <si>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</si>
  <si>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</si>
  <si>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</si>
  <si>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</si>
  <si>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</si>
  <si>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</si>
  <si>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</si>
  <si>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</si>
  <si>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</si>
  <si>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</si>
  <si>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</si>
  <si>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</si>
  <si>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</si>
  <si>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</si>
  <si>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</si>
  <si>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</si>
  <si>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</si>
  <si>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</si>
  <si>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</si>
  <si>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</si>
  <si>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</si>
  <si>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</si>
  <si>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</si>
  <si>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</si>
  <si>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</si>
  <si>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</si>
  <si>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</si>
  <si>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</si>
  <si>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</si>
  <si>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</si>
  <si>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</si>
  <si>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</si>
  <si>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</si>
  <si>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</si>
  <si>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</si>
  <si>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</si>
  <si>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</si>
  <si>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</si>
  <si>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</si>
  <si>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</si>
  <si>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</si>
  <si>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</si>
  <si>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</si>
  <si>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</si>
  <si>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</si>
  <si>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</si>
  <si>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</si>
  <si>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</si>
  <si>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</si>
  <si>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</si>
  <si>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</si>
  <si>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</si>
  <si>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</si>
  <si>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</si>
  <si>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</si>
  <si>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</si>
  <si>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</si>
  <si>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</si>
  <si>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</si>
  <si>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</si>
  <si>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</si>
  <si>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</si>
  <si>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</si>
  <si>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</si>
  <si>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</si>
  <si>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</si>
  <si>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</si>
  <si>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</si>
  <si>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</si>
  <si>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</si>
  <si>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</si>
  <si>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</si>
  <si>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</si>
  <si>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</si>
  <si>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</si>
  <si>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</si>
  <si>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</si>
  <si>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</si>
  <si>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</si>
  <si>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</si>
  <si>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</si>
  <si>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</si>
  <si>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</si>
  <si>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</si>
  <si>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</si>
  <si>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</si>
  <si>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</si>
  <si>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</si>
  <si>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</si>
  <si>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</si>
  <si>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</si>
  <si>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</si>
  <si>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</si>
  <si>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</si>
  <si>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</si>
  <si>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</si>
  <si>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</si>
  <si>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</si>
  <si>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</si>
  <si>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</si>
  <si>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</si>
  <si>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</si>
  <si>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</si>
  <si>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</si>
  <si>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</si>
  <si>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</si>
  <si>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</si>
  <si>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</si>
  <si>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</si>
  <si>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</si>
  <si>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</si>
  <si>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</si>
  <si>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</si>
  <si>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</si>
  <si>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</si>
  <si>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</si>
  <si>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</si>
  <si>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</si>
  <si>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</si>
  <si>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</si>
  <si>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</si>
  <si>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</si>
  <si>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</si>
  <si>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</si>
  <si>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</si>
  <si>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</si>
  <si>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</si>
  <si>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</si>
  <si>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</si>
  <si>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</si>
  <si>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</si>
  <si>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</si>
  <si>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</si>
  <si>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</si>
  <si>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</si>
  <si>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</si>
  <si>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</si>
  <si>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</si>
  <si>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</si>
  <si>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</si>
  <si>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</si>
  <si>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</si>
  <si>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</si>
  <si>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</si>
  <si>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</si>
  <si>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</si>
  <si>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</si>
  <si>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</si>
  <si>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</si>
  <si>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</si>
  <si>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</si>
  <si>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</si>
  <si>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</si>
  <si>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</si>
  <si>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</si>
  <si>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</si>
  <si>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</si>
  <si>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</si>
  <si>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</si>
  <si>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</si>
  <si>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</si>
  <si>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</si>
  <si>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</si>
  <si>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</si>
  <si>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</si>
  <si>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</si>
  <si>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</si>
  <si>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</si>
  <si>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</si>
  <si>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</si>
  <si>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</si>
  <si>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</si>
  <si>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</si>
  <si>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</si>
  <si>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</si>
  <si>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</si>
  <si>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</si>
  <si>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</si>
  <si>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</si>
  <si>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</si>
  <si>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</si>
  <si>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</si>
  <si>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</si>
  <si>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</si>
  <si>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</si>
  <si>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</si>
  <si>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</si>
  <si>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</si>
  <si>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</si>
  <si>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</si>
  <si>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</si>
  <si>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</si>
  <si>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</si>
  <si>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</si>
  <si>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</si>
  <si>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</si>
  <si>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</si>
  <si>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</si>
  <si>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</si>
  <si>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</si>
  <si>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</si>
  <si>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</si>
  <si>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</si>
  <si>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</si>
  <si>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</si>
  <si>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</si>
  <si>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</si>
  <si>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</si>
  <si>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</si>
  <si>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</si>
  <si>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</si>
  <si>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</si>
  <si>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</si>
  <si>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</si>
  <si>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</si>
  <si>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</si>
  <si>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</si>
  <si>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</si>
  <si>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</si>
  <si>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</si>
  <si>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</si>
  <si>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</si>
  <si>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</si>
  <si>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</si>
  <si>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</si>
  <si>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</si>
  <si>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</si>
  <si>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</si>
  <si>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</si>
  <si>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</si>
  <si>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</si>
  <si>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</si>
  <si>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</si>
  <si>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</si>
  <si>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</si>
  <si>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</si>
  <si>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</si>
  <si>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</si>
  <si>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</si>
  <si>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</si>
  <si>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</si>
  <si>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</si>
  <si>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</si>
  <si>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</si>
  <si>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</si>
  <si>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</si>
  <si>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</si>
  <si>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</si>
  <si>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</si>
  <si>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</si>
  <si>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</si>
  <si>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</si>
  <si>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</si>
  <si>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</si>
  <si>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</si>
  <si>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</si>
  <si>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</si>
  <si>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</si>
  <si>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</si>
  <si>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</si>
  <si>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</si>
  <si>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</si>
  <si>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</si>
  <si>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</si>
  <si>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</si>
  <si>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</si>
  <si>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</si>
  <si>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</si>
  <si>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</si>
  <si>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</si>
  <si>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</si>
  <si>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</si>
  <si>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</si>
  <si>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</si>
  <si>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</si>
  <si>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</si>
  <si>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</si>
  <si>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</si>
  <si>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</si>
  <si>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</si>
  <si>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</si>
  <si>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</si>
  <si>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</si>
  <si>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</si>
  <si>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</si>
  <si>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</si>
  <si>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</si>
  <si>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</si>
  <si>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</si>
  <si>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</si>
  <si>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</si>
  <si>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</si>
  <si>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</si>
  <si>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</si>
  <si>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</si>
  <si>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</si>
  <si>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</si>
  <si>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</si>
  <si>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</si>
  <si>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</si>
  <si>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</si>
  <si>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</si>
  <si>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</si>
  <si>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</si>
  <si>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</si>
  <si>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</si>
  <si>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</si>
  <si>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</si>
  <si>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</si>
  <si>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</si>
  <si>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</si>
  <si>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</si>
  <si>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</si>
  <si>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</si>
  <si>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</si>
  <si>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</si>
  <si>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</si>
  <si>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</si>
  <si>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</si>
  <si>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</si>
  <si>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</si>
  <si>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</si>
  <si>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</si>
  <si>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</si>
  <si>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</si>
  <si>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</si>
  <si>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</si>
  <si>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</si>
  <si>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</si>
  <si>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</si>
  <si>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</si>
  <si>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</si>
  <si>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</si>
  <si>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</si>
  <si>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</si>
  <si>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</si>
  <si>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</si>
  <si>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</si>
  <si>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</si>
  <si>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</si>
  <si>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</si>
  <si>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</si>
  <si>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</si>
  <si>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</si>
  <si>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</si>
  <si>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</si>
  <si>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</si>
  <si>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</si>
  <si>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</si>
  <si>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</si>
  <si>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</si>
  <si>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</si>
  <si>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</si>
  <si>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</si>
  <si>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</si>
  <si>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</si>
  <si>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</si>
  <si>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</si>
  <si>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</si>
  <si>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</si>
  <si>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</si>
  <si>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</si>
  <si>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</si>
  <si>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</si>
  <si>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</si>
  <si>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</si>
  <si>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</si>
  <si>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</si>
  <si>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</si>
  <si>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</si>
  <si>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</si>
  <si>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</si>
  <si>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</si>
  <si>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</si>
  <si>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</si>
  <si>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</si>
  <si>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</si>
  <si>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</si>
  <si>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</si>
  <si>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</si>
  <si>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</si>
  <si>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</si>
  <si>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</si>
  <si>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</si>
  <si>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</si>
  <si>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</si>
  <si>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</si>
  <si>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</si>
  <si>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</si>
  <si>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</si>
  <si>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</si>
  <si>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</si>
  <si>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</si>
  <si>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</si>
  <si>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</si>
  <si>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</si>
  <si>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</si>
  <si>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</si>
  <si>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</si>
  <si>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</si>
  <si>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</si>
  <si>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</si>
  <si>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</si>
  <si>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</si>
  <si>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</si>
  <si>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</si>
  <si>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</si>
  <si>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</si>
  <si>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</si>
  <si>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</si>
  <si>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</si>
  <si>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</si>
  <si>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</si>
  <si>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</si>
  <si>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</si>
  <si>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</si>
  <si>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</si>
  <si>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</si>
  <si>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</si>
  <si>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</si>
  <si>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</si>
  <si>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</si>
  <si>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</si>
  <si>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</si>
  <si>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</si>
  <si>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</si>
  <si>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</si>
  <si>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</si>
  <si>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</si>
  <si>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</si>
  <si>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</si>
  <si>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</si>
  <si>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</si>
  <si>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</si>
  <si>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</si>
  <si>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</si>
  <si>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</si>
  <si>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</si>
  <si>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</si>
  <si>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</si>
  <si>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</si>
  <si>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</si>
  <si>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</si>
  <si>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</si>
  <si>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</si>
  <si>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</si>
  <si>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</si>
  <si>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</si>
  <si>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</si>
  <si>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</si>
  <si>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</si>
  <si>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</si>
  <si>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</si>
  <si>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</si>
  <si>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</si>
  <si>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</si>
  <si>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</si>
  <si>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</si>
  <si>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</si>
  <si>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</si>
  <si>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</si>
  <si>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</si>
  <si>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</si>
  <si>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</si>
  <si>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</si>
  <si>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</si>
  <si>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</si>
  <si>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</si>
  <si>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</si>
  <si>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</si>
  <si>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</si>
  <si>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</si>
  <si>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</si>
  <si>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</si>
  <si>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</si>
  <si>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</si>
  <si>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</si>
  <si>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</si>
  <si>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</si>
  <si>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</si>
  <si>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</si>
  <si>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</si>
  <si>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</si>
  <si>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</si>
  <si>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</si>
  <si>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</si>
  <si>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</si>
  <si>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</si>
  <si>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</si>
  <si>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</si>
  <si>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</si>
  <si>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</si>
  <si>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</si>
  <si>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</si>
  <si>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</si>
  <si>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</si>
  <si>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</si>
  <si>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</si>
  <si>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</si>
  <si>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</si>
  <si>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</si>
  <si>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</si>
  <si>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</si>
  <si>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</si>
  <si>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</si>
  <si>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</si>
  <si>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</si>
  <si>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</si>
  <si>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</si>
  <si>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</si>
  <si>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</si>
  <si>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</si>
  <si>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</si>
  <si>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</si>
  <si>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</si>
  <si>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</si>
  <si>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</si>
  <si>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</si>
  <si>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</si>
  <si>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</si>
  <si>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</si>
  <si>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</si>
  <si>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</si>
  <si>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</si>
  <si>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</si>
  <si>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</si>
  <si>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</si>
  <si>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</si>
  <si>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</si>
  <si>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</si>
  <si>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</si>
  <si>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</si>
  <si>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</si>
  <si>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</si>
  <si>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</si>
  <si>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</si>
  <si>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</si>
  <si>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</si>
  <si>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</si>
  <si>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</si>
  <si>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</si>
  <si>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</si>
  <si>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</si>
  <si>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</si>
  <si>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</si>
  <si>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</si>
  <si>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</si>
  <si>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</si>
  <si>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</si>
  <si>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</si>
  <si>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</si>
  <si>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</si>
  <si>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</si>
  <si>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</si>
  <si>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</si>
  <si>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</si>
  <si>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</si>
  <si>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</si>
  <si>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</si>
  <si>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</si>
  <si>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</si>
  <si>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</si>
  <si>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</si>
  <si>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</si>
  <si>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</si>
  <si>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</si>
  <si>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</si>
  <si>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</si>
  <si>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</si>
  <si>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</si>
  <si>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</si>
  <si>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</si>
  <si>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</si>
  <si>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</si>
  <si>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</si>
  <si>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</si>
  <si>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</si>
  <si>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</si>
  <si>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</si>
  <si>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</si>
  <si>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</si>
  <si>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</si>
  <si>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</si>
  <si>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</si>
  <si>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</si>
  <si>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</si>
  <si>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</si>
  <si>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</si>
  <si>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</si>
  <si>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</si>
  <si>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</si>
  <si>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</si>
  <si>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</si>
  <si>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</si>
  <si>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</si>
  <si>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</si>
  <si>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</si>
  <si>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</si>
  <si>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</si>
  <si>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</si>
  <si>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</si>
  <si>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</si>
  <si>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</si>
  <si>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</si>
  <si>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</si>
  <si>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</si>
  <si>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</si>
  <si>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</si>
  <si>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</si>
  <si>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</si>
  <si>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</si>
  <si>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</si>
  <si>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</si>
  <si>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</si>
  <si>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</si>
  <si>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</si>
  <si>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</si>
  <si>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</si>
  <si>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</si>
  <si>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</si>
  <si>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</si>
  <si>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</si>
  <si>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</si>
  <si>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</si>
  <si>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</si>
  <si>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</si>
  <si>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</si>
  <si>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</si>
  <si>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</si>
  <si>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</si>
  <si>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</si>
  <si>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</si>
  <si>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</si>
  <si>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</si>
  <si>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</si>
  <si>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</si>
  <si>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</si>
  <si>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</si>
  <si>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</si>
  <si>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</si>
  <si>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</si>
  <si>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</si>
  <si>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</si>
  <si>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</si>
  <si>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</si>
  <si>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</si>
  <si>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</si>
  <si>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</si>
  <si>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</si>
  <si>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</si>
  <si>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</si>
  <si>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</si>
  <si>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</si>
  <si>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</si>
  <si>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</si>
  <si>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</si>
  <si>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</si>
  <si>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</si>
  <si>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</si>
  <si>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</si>
  <si>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</si>
  <si>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</si>
  <si>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</si>
  <si>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</si>
  <si>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</si>
  <si>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</si>
  <si>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</si>
  <si>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</si>
  <si>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</si>
  <si>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</si>
  <si>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</si>
  <si>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</si>
  <si>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</si>
  <si>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</si>
  <si>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</si>
  <si>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</si>
  <si>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</si>
  <si>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</si>
  <si>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</si>
  <si>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</si>
  <si>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</si>
  <si>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</si>
  <si>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</si>
  <si>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</si>
  <si>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</si>
  <si>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</si>
  <si>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</si>
  <si>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</si>
  <si>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</si>
  <si>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</si>
  <si>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</si>
  <si>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</si>
  <si>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</si>
  <si>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</si>
  <si>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</si>
  <si>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</si>
  <si>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</si>
  <si>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</si>
  <si>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</si>
  <si>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</si>
  <si>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</si>
  <si>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</si>
  <si>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</si>
  <si>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</si>
  <si>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</si>
  <si>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</si>
  <si>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</si>
  <si>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</si>
  <si>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</si>
  <si>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</si>
  <si>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</si>
  <si>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</si>
  <si>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</si>
  <si>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</si>
  <si>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</si>
  <si>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</si>
  <si>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</si>
  <si>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</si>
  <si>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</si>
  <si>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</si>
  <si>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</si>
  <si>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</si>
  <si>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</si>
  <si>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</si>
  <si>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</si>
  <si>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</si>
  <si>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</si>
  <si>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</si>
  <si>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</si>
  <si>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</si>
  <si>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</si>
  <si>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</si>
  <si>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</si>
  <si>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</si>
  <si>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</si>
  <si>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</si>
  <si>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</si>
  <si>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</si>
  <si>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</si>
  <si>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</si>
  <si>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</si>
  <si>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</si>
  <si>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</si>
  <si>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</si>
  <si>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</si>
  <si>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</si>
  <si>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</si>
  <si>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</si>
  <si>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</si>
  <si>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</si>
  <si>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</si>
  <si>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</si>
  <si>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</si>
  <si>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</si>
  <si>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</si>
  <si>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</si>
  <si>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</si>
  <si>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</si>
  <si>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</si>
  <si>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</si>
  <si>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</si>
  <si>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</si>
  <si>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</si>
  <si>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</si>
  <si>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</si>
  <si>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</si>
  <si>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</si>
  <si>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</si>
  <si>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</si>
  <si>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</si>
  <si>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</si>
  <si>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</si>
  <si>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</si>
  <si>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</si>
  <si>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</si>
  <si>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</si>
  <si>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</si>
  <si>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</si>
  <si>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</si>
  <si>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</si>
  <si>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</si>
  <si>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</si>
  <si>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</si>
  <si>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</si>
  <si>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</si>
  <si>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</si>
  <si>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</si>
  <si>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</si>
  <si>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</si>
  <si>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</si>
  <si>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</si>
  <si>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</si>
  <si>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</si>
  <si>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</si>
  <si>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</si>
  <si>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</si>
  <si>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</si>
  <si>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</si>
  <si>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</si>
  <si>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</si>
  <si>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</si>
  <si>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</si>
  <si>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</si>
  <si>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</si>
  <si>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</si>
  <si>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</si>
  <si>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</si>
  <si>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</si>
  <si>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</si>
  <si>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</si>
  <si>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</si>
  <si>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</si>
  <si>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</si>
  <si>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</si>
  <si>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</si>
  <si>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</si>
  <si>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</si>
  <si>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</si>
  <si>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</si>
  <si>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</si>
  <si>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</si>
  <si>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</si>
  <si>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</si>
  <si>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</si>
  <si>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</si>
  <si>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</si>
  <si>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</si>
  <si>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</si>
  <si>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</si>
  <si>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</si>
  <si>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</si>
  <si>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</si>
  <si>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</si>
  <si>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</si>
  <si>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</si>
  <si>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</si>
  <si>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</si>
  <si>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</si>
  <si>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</si>
  <si>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</si>
  <si>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</si>
  <si>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</si>
  <si>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</si>
  <si>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</si>
  <si>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</si>
  <si>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</si>
  <si>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</si>
  <si>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</si>
  <si>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</si>
  <si>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</si>
  <si>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</si>
  <si>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</si>
  <si>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</si>
  <si>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</si>
  <si>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</si>
  <si>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</si>
  <si>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</si>
  <si>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</si>
  <si>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</si>
  <si>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</si>
  <si>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</si>
  <si>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</si>
  <si>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</si>
  <si>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</si>
  <si>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</si>
  <si>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</si>
  <si>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</si>
  <si>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</si>
  <si>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</si>
  <si>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</si>
  <si>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</si>
  <si>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</si>
  <si>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</si>
  <si>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</si>
  <si>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</si>
  <si>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</si>
  <si>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</si>
  <si>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</si>
  <si>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</si>
  <si>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</si>
  <si>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</si>
  <si>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</si>
  <si>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</si>
  <si>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</si>
  <si>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</si>
  <si>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</si>
  <si>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</si>
  <si>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</si>
  <si>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</si>
  <si>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</si>
  <si>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</si>
  <si>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</si>
  <si>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</si>
  <si>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</si>
  <si>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</si>
  <si>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</si>
  <si>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</si>
  <si>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</si>
  <si>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</si>
  <si>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</si>
  <si>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</si>
  <si>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</si>
  <si>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</si>
  <si>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</si>
  <si>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</si>
  <si>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</si>
  <si>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</si>
  <si>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</si>
  <si>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</si>
  <si>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</si>
  <si>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</si>
  <si>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</si>
  <si>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</si>
  <si>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</si>
  <si>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</si>
  <si>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</si>
  <si>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</si>
  <si>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</si>
  <si>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</si>
  <si>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</si>
  <si>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</si>
  <si>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</si>
  <si>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</si>
  <si>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</si>
  <si>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</si>
  <si>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</si>
  <si>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</si>
  <si>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</si>
  <si>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</si>
  <si>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</si>
  <si>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</si>
  <si>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</si>
  <si>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</si>
  <si>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</si>
  <si>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</si>
  <si>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</si>
  <si>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</si>
  <si>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</si>
  <si>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</si>
  <si>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</si>
  <si>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</si>
  <si>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</si>
  <si>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</si>
  <si>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</si>
  <si>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</si>
  <si>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</si>
  <si>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</si>
  <si>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</si>
  <si>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</si>
  <si>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</si>
  <si>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</si>
  <si>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</si>
  <si>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</si>
  <si>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</si>
  <si>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</si>
  <si>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</si>
  <si>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</si>
  <si>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</si>
  <si>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</si>
  <si>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</si>
  <si>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</si>
  <si>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</si>
  <si>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</si>
  <si>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</si>
  <si>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</si>
  <si>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</si>
  <si>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</si>
  <si>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</si>
  <si>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</si>
  <si>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</si>
  <si>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</si>
  <si>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</si>
  <si>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</si>
  <si>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</si>
  <si>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</si>
  <si>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</si>
  <si>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</si>
  <si>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</si>
  <si>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</si>
  <si>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</si>
  <si>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</si>
  <si>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</si>
  <si>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</si>
  <si>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</si>
  <si>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</si>
  <si>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</si>
  <si>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</si>
  <si>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</si>
  <si>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</si>
  <si>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</si>
  <si>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</si>
  <si>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</si>
  <si>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</si>
  <si>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</si>
  <si>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</si>
  <si>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</si>
  <si>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</si>
  <si>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</si>
  <si>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</si>
  <si>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</si>
  <si>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</si>
  <si>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</si>
  <si>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</si>
  <si>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</si>
  <si>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</si>
  <si>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</si>
  <si>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</si>
  <si>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</si>
  <si>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</si>
  <si>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</si>
  <si>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</si>
  <si>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</si>
  <si>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</si>
  <si>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</si>
  <si>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</si>
  <si>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</si>
  <si>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</si>
  <si>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</si>
  <si>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</si>
  <si>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</si>
  <si>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</si>
  <si>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</si>
  <si>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</si>
  <si>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</si>
  <si>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</si>
  <si>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</si>
  <si>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</si>
  <si>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</si>
  <si>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</si>
  <si>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</si>
  <si>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</si>
  <si>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</si>
  <si>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</si>
  <si>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</si>
  <si>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</si>
  <si>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</si>
  <si>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</si>
  <si>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</si>
  <si>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</si>
  <si>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</si>
  <si>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</si>
  <si>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</si>
  <si>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</si>
  <si>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</si>
  <si>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</si>
  <si>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</si>
  <si>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</si>
  <si>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</si>
  <si>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</si>
  <si>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</si>
  <si>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</si>
  <si>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</si>
  <si>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</si>
  <si>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</si>
  <si>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</si>
  <si>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</si>
  <si>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</si>
  <si>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</si>
  <si>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</si>
  <si>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</si>
  <si>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</si>
  <si>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</si>
  <si>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</si>
  <si>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</si>
  <si>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</si>
  <si>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</si>
  <si>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</si>
  <si>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</si>
  <si>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</si>
  <si>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</si>
  <si>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</si>
  <si>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</si>
  <si>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</si>
  <si>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</si>
  <si>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</si>
  <si>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</si>
  <si>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</si>
  <si>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</si>
  <si>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</si>
  <si>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</si>
  <si>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</si>
  <si>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</si>
  <si>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</si>
  <si>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</si>
  <si>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</si>
  <si>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</si>
  <si>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</si>
  <si>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</si>
  <si>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</si>
  <si>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</si>
  <si>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</si>
  <si>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</si>
  <si>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</si>
  <si>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</si>
  <si>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</si>
  <si>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</si>
  <si>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</si>
  <si>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</si>
  <si>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</si>
  <si>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</si>
  <si>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</si>
  <si>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</si>
  <si>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</si>
  <si>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</si>
  <si>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</si>
  <si>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</si>
  <si>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</si>
  <si>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</si>
  <si>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</si>
  <si>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</si>
  <si>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</si>
  <si>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</si>
  <si>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</si>
  <si>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</si>
  <si>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</si>
  <si>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</si>
  <si>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</si>
  <si>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</si>
  <si>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</si>
  <si>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</si>
  <si>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</si>
  <si>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</si>
  <si>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</si>
  <si>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</si>
  <si>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</si>
  <si>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</si>
  <si>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</si>
  <si>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</si>
  <si>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</si>
  <si>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</si>
  <si>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</si>
  <si>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</si>
  <si>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</si>
  <si>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</si>
  <si>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</si>
  <si>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</si>
  <si>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</si>
  <si>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</si>
  <si>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</si>
  <si>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</si>
  <si>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</si>
  <si>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</si>
  <si>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</si>
  <si>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</si>
  <si>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</si>
  <si>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</si>
  <si>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</si>
  <si>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</si>
  <si>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</si>
  <si>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</si>
  <si>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</si>
  <si>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</si>
  <si>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</si>
  <si>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</si>
  <si>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</si>
  <si>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</si>
  <si>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</si>
  <si>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</si>
  <si>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</si>
  <si>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</si>
  <si>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</si>
  <si>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</si>
  <si>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</si>
  <si>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</si>
  <si>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</si>
  <si>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</si>
  <si>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</si>
  <si>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</si>
  <si>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</si>
  <si>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</si>
  <si>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</si>
  <si>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</si>
  <si>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</si>
  <si>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</si>
  <si>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</si>
  <si>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</si>
  <si>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</si>
  <si>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</si>
  <si>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</si>
  <si>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</si>
  <si>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</si>
  <si>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</si>
  <si>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</si>
  <si>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</si>
  <si>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</si>
  <si>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</si>
  <si>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</si>
  <si>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</si>
  <si>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</si>
  <si>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</si>
  <si>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</si>
  <si>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</si>
  <si>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</si>
  <si>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</si>
  <si>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</si>
  <si>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</si>
  <si>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</si>
  <si>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</si>
  <si>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</si>
  <si>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</si>
  <si>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</si>
  <si>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</si>
  <si>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</si>
  <si>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</si>
  <si>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</si>
  <si>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</si>
  <si>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</si>
  <si>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</si>
  <si>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</si>
  <si>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</si>
  <si>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</si>
  <si>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</si>
  <si>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</si>
  <si>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</si>
  <si>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</si>
  <si>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</si>
  <si>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</si>
  <si>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</si>
  <si>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</si>
  <si>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</si>
  <si>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</si>
  <si>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</si>
  <si>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</si>
  <si>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</si>
  <si>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</si>
  <si>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</si>
  <si>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</si>
  <si>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</si>
  <si>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</si>
  <si>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</si>
  <si>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</si>
  <si>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</si>
  <si>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</si>
  <si>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</si>
  <si>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</si>
  <si>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</si>
  <si>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</si>
  <si>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</si>
  <si>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</si>
  <si>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</si>
  <si>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</si>
  <si>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</si>
  <si>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</si>
  <si>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</si>
  <si>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</si>
  <si>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</si>
  <si>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</si>
  <si>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</si>
  <si>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</si>
  <si>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</si>
  <si>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</si>
  <si>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</si>
  <si>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</si>
  <si>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</si>
  <si>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</si>
  <si>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</si>
  <si>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</si>
  <si>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</si>
  <si>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</si>
  <si>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</si>
  <si>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</si>
  <si>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</si>
  <si>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</si>
  <si>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</si>
  <si>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</si>
  <si>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</si>
  <si>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</si>
  <si>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</si>
  <si>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</si>
  <si>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</si>
  <si>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</si>
  <si>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</si>
  <si>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</si>
  <si>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</si>
  <si>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</si>
  <si>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</si>
  <si>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</si>
  <si>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</si>
  <si>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</si>
  <si>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</si>
  <si>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</si>
  <si>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</si>
  <si>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</si>
  <si>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</si>
  <si>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</si>
  <si>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</si>
  <si>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</si>
  <si>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</si>
  <si>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</si>
  <si>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</si>
  <si>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</si>
  <si>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</si>
  <si>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</si>
  <si>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</si>
  <si>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</si>
  <si>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</si>
  <si>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</si>
  <si>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</si>
  <si>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</si>
  <si>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</si>
  <si>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</si>
  <si>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</si>
  <si>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</si>
  <si>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</si>
  <si>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</si>
  <si>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</si>
  <si>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</si>
  <si>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</si>
  <si>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</si>
  <si>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</si>
  <si>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</si>
  <si>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</si>
  <si>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</si>
  <si>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</si>
  <si>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</si>
  <si>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</si>
  <si>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</si>
  <si>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</si>
  <si>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</si>
  <si>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</si>
  <si>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</si>
  <si>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</si>
  <si>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</si>
  <si>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</si>
  <si>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</si>
  <si>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</si>
  <si>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</si>
  <si>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</si>
  <si>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</si>
  <si>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</si>
  <si>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</si>
  <si>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</si>
  <si>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</si>
  <si>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</si>
  <si>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</si>
  <si>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</si>
  <si>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</si>
  <si>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</si>
  <si>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</si>
  <si>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</si>
  <si>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</si>
  <si>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</si>
  <si>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</si>
  <si>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</si>
  <si>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</si>
  <si>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</si>
  <si>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</si>
  <si>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</si>
  <si>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</si>
  <si>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</si>
  <si>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</si>
  <si>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</si>
  <si>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</si>
  <si>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</si>
  <si>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</si>
  <si>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</si>
  <si>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</si>
  <si>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</si>
  <si>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</si>
  <si>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</si>
  <si>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</si>
  <si>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</si>
  <si>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</si>
  <si>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</si>
  <si>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</si>
  <si>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</si>
  <si>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</si>
  <si>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</si>
  <si>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</si>
  <si>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</si>
  <si>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</si>
  <si>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</si>
  <si>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</si>
  <si>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</si>
  <si>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</si>
  <si>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</si>
  <si>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</si>
  <si>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</si>
  <si>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</si>
  <si>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</si>
  <si>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</si>
  <si>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</si>
  <si>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</si>
  <si>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</si>
  <si>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</si>
  <si>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</si>
  <si>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</si>
  <si>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</si>
  <si>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</si>
  <si>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</si>
  <si>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</si>
  <si>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</si>
  <si>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</si>
  <si>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</si>
  <si>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</si>
  <si>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</si>
  <si>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</si>
  <si>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</si>
  <si>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</si>
  <si>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</si>
  <si>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</si>
  <si>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</si>
  <si>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</si>
  <si>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</si>
  <si>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</si>
  <si>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</si>
  <si>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</si>
  <si>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</si>
  <si>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</si>
  <si>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</si>
  <si>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</si>
  <si>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</si>
  <si>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</si>
  <si>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</si>
  <si>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</si>
  <si>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</si>
  <si>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</si>
  <si>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</si>
  <si>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</si>
  <si>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</si>
  <si>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</si>
  <si>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</si>
  <si>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</si>
  <si>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</si>
  <si>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</si>
  <si>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</si>
  <si>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</si>
  <si>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</si>
  <si>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</si>
  <si>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</si>
  <si>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</si>
  <si>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</si>
  <si>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</si>
  <si>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</si>
  <si>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</si>
  <si>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</si>
  <si>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</si>
  <si>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</si>
  <si>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</si>
  <si>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</si>
  <si>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</si>
  <si>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</si>
  <si>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</si>
  <si>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</si>
  <si>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</si>
  <si>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</si>
  <si>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</si>
  <si>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</si>
  <si>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</si>
  <si>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</si>
  <si>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</si>
  <si>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</si>
  <si>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</si>
  <si>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</si>
  <si>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</si>
  <si>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</si>
  <si>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</si>
  <si>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</si>
  <si>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</si>
  <si>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</si>
  <si>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</si>
  <si>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</si>
  <si>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</si>
  <si>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</si>
  <si>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</si>
  <si>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</si>
  <si>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</si>
  <si>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</si>
  <si>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</si>
  <si>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</si>
  <si>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</si>
  <si>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</si>
  <si>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</si>
  <si>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</si>
  <si>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</si>
  <si>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</si>
  <si>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</si>
  <si>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</si>
  <si>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</si>
  <si>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</si>
  <si>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</si>
  <si>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</si>
  <si>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</si>
  <si>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</si>
  <si>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</si>
  <si>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</si>
  <si>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</si>
  <si>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</si>
  <si>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</si>
  <si>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</si>
  <si>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</si>
  <si>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</si>
  <si>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</si>
  <si>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</si>
  <si>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</si>
  <si>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</si>
  <si>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</si>
  <si>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</si>
  <si>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</si>
  <si>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</si>
  <si>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</si>
  <si>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</si>
  <si>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</si>
  <si>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</si>
  <si>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</si>
  <si>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</si>
  <si>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</si>
  <si>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</si>
  <si>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</si>
  <si>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</si>
  <si>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</si>
  <si>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</si>
  <si>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</si>
  <si>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</si>
  <si>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</si>
  <si>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</si>
  <si>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</si>
  <si>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</si>
  <si>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</si>
  <si>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</si>
  <si>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</si>
  <si>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</si>
  <si>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</si>
  <si>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</si>
  <si>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</si>
  <si>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</si>
  <si>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</si>
  <si>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</si>
  <si>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</si>
  <si>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</si>
  <si>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</si>
  <si>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</si>
  <si>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</si>
  <si>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</si>
  <si>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</si>
  <si>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</si>
  <si>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</si>
  <si>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</si>
  <si>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</si>
  <si>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</si>
  <si>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</si>
  <si>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</si>
  <si>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</si>
  <si>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</si>
  <si>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</si>
  <si>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</si>
  <si>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</si>
  <si>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</si>
  <si>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</si>
  <si>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</si>
  <si>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</si>
  <si>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</si>
  <si>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</si>
  <si>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</si>
  <si>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</si>
  <si>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</si>
  <si>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</si>
  <si>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</si>
  <si>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</si>
  <si>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</si>
  <si>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</si>
  <si>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</si>
  <si>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</si>
  <si>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</si>
  <si>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</si>
  <si>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</si>
  <si>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</si>
  <si>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</si>
  <si>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</si>
  <si>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</si>
  <si>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</si>
  <si>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</si>
  <si>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</si>
  <si>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</si>
  <si>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</si>
  <si>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</si>
  <si>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</si>
  <si>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</si>
  <si>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</si>
  <si>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</si>
  <si>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</si>
  <si>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</si>
  <si>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</si>
  <si>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</si>
  <si>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</si>
  <si>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</si>
  <si>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</si>
  <si>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</si>
  <si>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</si>
  <si>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</si>
  <si>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</si>
  <si>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</si>
  <si>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</si>
  <si>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</si>
  <si>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</si>
  <si>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</si>
  <si>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</si>
  <si>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</si>
  <si>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</si>
  <si>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</si>
  <si>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</si>
  <si>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</si>
  <si>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</si>
  <si>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</si>
  <si>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</si>
  <si>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</si>
  <si>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</si>
  <si>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</si>
  <si>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</si>
  <si>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</si>
  <si>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</si>
  <si>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</si>
  <si>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</si>
  <si>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</si>
  <si>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</si>
  <si>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</si>
  <si>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</si>
  <si>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</si>
  <si>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</si>
  <si>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</si>
  <si>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</si>
  <si>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</si>
  <si>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</si>
  <si>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</si>
  <si>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</si>
  <si>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</si>
  <si>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</si>
  <si>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</si>
  <si>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</si>
  <si>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</si>
  <si>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</si>
  <si>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</si>
  <si>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</si>
  <si>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</si>
  <si>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</si>
  <si>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</si>
  <si>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</si>
  <si>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</si>
  <si>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</si>
  <si>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</si>
  <si>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</si>
  <si>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</si>
  <si>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</si>
  <si>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</si>
  <si>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</si>
  <si>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</si>
  <si>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</si>
  <si>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</si>
  <si>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</si>
  <si>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</si>
  <si>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</si>
  <si>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</si>
  <si>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</si>
  <si>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</si>
  <si>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</si>
  <si>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</si>
  <si>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</si>
  <si>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</si>
  <si>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</si>
  <si>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</si>
  <si>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</si>
  <si>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</si>
  <si>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</si>
  <si>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</si>
  <si>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</si>
  <si>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</si>
  <si>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</si>
  <si>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</si>
  <si>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</si>
  <si>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</si>
  <si>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</si>
  <si>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</si>
  <si>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</si>
  <si>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</si>
  <si>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</si>
  <si>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</si>
  <si>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</si>
  <si>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</si>
  <si>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</si>
  <si>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</si>
  <si>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</si>
  <si>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</si>
  <si>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</si>
  <si>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</si>
  <si>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</si>
  <si>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</si>
  <si>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</si>
  <si>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</si>
  <si>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</si>
  <si>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</si>
  <si>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</si>
  <si>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</si>
  <si>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</si>
  <si>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</si>
  <si>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</si>
  <si>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</si>
  <si>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</si>
  <si>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</si>
  <si>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</si>
  <si>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</si>
  <si>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</si>
  <si>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</si>
  <si>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</si>
  <si>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</si>
  <si>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</si>
  <si>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</si>
  <si>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</si>
  <si>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</si>
  <si>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</si>
  <si>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</si>
  <si>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</si>
  <si>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</si>
  <si>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</si>
  <si>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</si>
  <si>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</si>
  <si>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</si>
  <si>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</si>
  <si>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</si>
  <si>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</si>
  <si>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</si>
  <si>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</si>
  <si>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</si>
  <si>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</si>
  <si>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</si>
  <si>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</si>
  <si>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</si>
  <si>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</si>
  <si>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</si>
  <si>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</si>
  <si>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</si>
  <si>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</si>
  <si>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</si>
  <si>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</si>
  <si>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</si>
  <si>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</si>
  <si>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</si>
  <si>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</si>
  <si>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</si>
  <si>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</si>
  <si>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</si>
  <si>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</si>
  <si>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</si>
  <si>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</si>
  <si>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</si>
  <si>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</si>
  <si>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</si>
  <si>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</si>
  <si>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</si>
  <si>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</si>
  <si>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</si>
  <si>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</si>
  <si>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</si>
  <si>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</si>
  <si>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</si>
  <si>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</si>
  <si>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</si>
  <si>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</si>
  <si>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</si>
  <si>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</si>
  <si>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</si>
  <si>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</si>
  <si>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</si>
  <si>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</si>
  <si>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</si>
  <si>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</si>
  <si>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</si>
  <si>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</si>
  <si>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</si>
  <si>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</si>
  <si>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</si>
  <si>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</si>
  <si>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</si>
  <si>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</si>
  <si>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</si>
  <si>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</si>
  <si>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</si>
  <si>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</si>
  <si>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</si>
  <si>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</si>
  <si>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</si>
  <si>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</si>
  <si>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</si>
  <si>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</si>
  <si>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</si>
  <si>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</si>
  <si>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</si>
  <si>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</si>
  <si>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</si>
  <si>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</si>
  <si>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</si>
  <si>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</si>
  <si>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</si>
  <si>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</si>
  <si>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</si>
  <si>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</si>
  <si>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</si>
  <si>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</si>
  <si>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</si>
  <si>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</si>
  <si>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</si>
  <si>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</si>
  <si>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</si>
  <si>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</si>
  <si>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</si>
  <si>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</si>
  <si>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</si>
  <si>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</si>
  <si>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</si>
  <si>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</si>
  <si>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</si>
  <si>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</si>
  <si>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</si>
  <si>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</si>
  <si>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</si>
  <si>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</si>
  <si>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</si>
  <si>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</si>
  <si>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</si>
  <si>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</si>
  <si>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</si>
  <si>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</si>
  <si>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</si>
  <si>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</si>
  <si>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</si>
  <si>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</si>
  <si>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</si>
  <si>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</si>
  <si>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</si>
  <si>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</si>
  <si>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</si>
  <si>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</si>
  <si>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</si>
  <si>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</si>
  <si>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</si>
  <si>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</si>
  <si>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</si>
  <si>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</si>
  <si>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</si>
  <si>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</si>
  <si>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</si>
  <si>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</si>
  <si>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</si>
  <si>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</si>
  <si>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</si>
  <si>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</si>
  <si>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</si>
  <si>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</si>
  <si>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</si>
  <si>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</si>
  <si>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</si>
  <si>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</si>
  <si>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</si>
  <si>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</si>
  <si>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</si>
  <si>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</si>
  <si>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</si>
  <si>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</si>
  <si>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</si>
  <si>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</si>
  <si>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</si>
  <si>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</si>
  <si>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</si>
  <si>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</si>
  <si>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</si>
  <si>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</si>
  <si>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</si>
  <si>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</si>
  <si>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</si>
  <si>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</si>
  <si>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</si>
  <si>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</si>
  <si>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</si>
  <si>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</si>
  <si>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</si>
  <si>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</si>
  <si>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</si>
  <si>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</si>
  <si>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</si>
  <si>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</si>
  <si>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</si>
  <si>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</si>
  <si>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</si>
  <si>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</si>
  <si>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</si>
  <si>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</si>
  <si>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</si>
  <si>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</si>
  <si>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</si>
  <si>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</si>
  <si>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</si>
  <si>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</si>
  <si>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</si>
  <si>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</si>
  <si>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</si>
  <si>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</si>
  <si>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</si>
  <si>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</si>
  <si>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</si>
  <si>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</si>
  <si>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</si>
  <si>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</si>
  <si>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</si>
  <si>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</si>
  <si>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</si>
  <si>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</si>
  <si>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</si>
  <si>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</si>
  <si>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</si>
  <si>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</si>
  <si>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</si>
  <si>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</si>
  <si>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</si>
  <si>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</si>
  <si>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</si>
  <si>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</si>
  <si>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</si>
  <si>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</si>
  <si>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</si>
  <si>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</si>
  <si>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</si>
  <si>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</si>
  <si>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</si>
  <si>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</si>
  <si>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</si>
  <si>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</si>
  <si>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</si>
  <si>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</si>
  <si>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</si>
  <si>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</si>
  <si>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</si>
  <si>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</si>
  <si>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</si>
  <si>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</si>
  <si>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</si>
  <si>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</si>
  <si>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</si>
  <si>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</si>
  <si>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</si>
  <si>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</si>
  <si>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</si>
  <si>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</si>
  <si>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</si>
  <si>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</si>
  <si>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</si>
  <si>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</si>
  <si>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</si>
  <si>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</si>
  <si>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</si>
  <si>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</si>
  <si>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</si>
  <si>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</si>
  <si>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</si>
  <si>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</si>
  <si>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</si>
  <si>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</si>
  <si>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</si>
  <si>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</si>
  <si>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</si>
  <si>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</si>
  <si>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</si>
  <si>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</si>
  <si>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</si>
  <si>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</si>
  <si>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</si>
  <si>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</si>
  <si>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</si>
  <si>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</si>
  <si>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</si>
  <si>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</si>
  <si>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</si>
  <si>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</si>
  <si>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</si>
  <si>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</si>
  <si>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</si>
  <si>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</si>
  <si>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</si>
  <si>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</si>
  <si>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</si>
  <si>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</si>
  <si>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</si>
  <si>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</si>
  <si>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</si>
  <si>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</si>
  <si>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</si>
  <si>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</si>
  <si>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</si>
  <si>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</si>
  <si>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</si>
  <si>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</si>
  <si>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</si>
  <si>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</si>
  <si>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</si>
  <si>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</si>
  <si>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</si>
  <si>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</si>
  <si>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</si>
  <si>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</si>
  <si>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</si>
  <si>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</si>
  <si>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</si>
  <si>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</si>
  <si>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</si>
  <si>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</si>
  <si>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</si>
  <si>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</si>
  <si>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</si>
  <si>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</si>
  <si>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</si>
  <si>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</si>
  <si>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</si>
  <si>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</si>
  <si>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</si>
  <si>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</si>
  <si>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</si>
  <si>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</si>
  <si>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</si>
  <si>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</si>
  <si>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</si>
  <si>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</si>
  <si>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</si>
  <si>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</si>
  <si>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</si>
  <si>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</si>
  <si>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</si>
  <si>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</si>
  <si>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</si>
  <si>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</si>
  <si>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</si>
  <si>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</si>
  <si>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</si>
  <si>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</si>
  <si>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</si>
  <si>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</si>
  <si>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</si>
  <si>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</si>
  <si>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</si>
  <si>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</si>
  <si>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</si>
  <si>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</si>
  <si>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</si>
  <si>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</si>
  <si>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</si>
  <si>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</si>
  <si>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</si>
  <si>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</si>
  <si>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</si>
  <si>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</si>
  <si>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</si>
  <si>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</si>
  <si>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</si>
  <si>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</si>
  <si>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</si>
  <si>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</si>
  <si>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</si>
  <si>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</si>
  <si>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</si>
  <si>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</si>
  <si>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</si>
  <si>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</si>
  <si>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</si>
  <si>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</si>
  <si>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</si>
  <si>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</si>
  <si>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</si>
  <si>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</si>
  <si>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</si>
  <si>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</si>
  <si>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</si>
  <si>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</si>
  <si>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</si>
  <si>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</si>
  <si>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</si>
  <si>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</si>
  <si>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</si>
  <si>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</si>
  <si>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</si>
  <si>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</si>
  <si>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</si>
  <si>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</si>
  <si>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</si>
  <si>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</si>
  <si>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</si>
  <si>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</si>
  <si>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</si>
  <si>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</si>
  <si>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</si>
  <si>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</si>
  <si>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</si>
  <si>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</si>
  <si>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</si>
  <si>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</si>
  <si>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</si>
  <si>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</si>
  <si>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</si>
  <si>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</si>
  <si>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</si>
  <si>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</si>
  <si>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</si>
  <si>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</si>
  <si>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</si>
  <si>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</si>
  <si>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</si>
  <si>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</si>
  <si>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</si>
  <si>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</si>
  <si>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</si>
  <si>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</si>
  <si>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</si>
  <si>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</si>
  <si>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</si>
  <si>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</si>
  <si>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</si>
  <si>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</si>
  <si>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</si>
  <si>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</si>
  <si>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</si>
  <si>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</si>
  <si>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</si>
  <si>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</si>
  <si>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</si>
  <si>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</si>
  <si>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</si>
  <si>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</si>
  <si>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</si>
  <si>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</si>
  <si>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</si>
  <si>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</si>
  <si>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</si>
  <si>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</si>
  <si>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</si>
  <si>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</si>
  <si>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</si>
  <si>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</si>
  <si>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</si>
  <si>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</si>
  <si>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</si>
  <si>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</si>
  <si>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</si>
  <si>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</si>
  <si>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</si>
  <si>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</si>
  <si>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</si>
  <si>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</si>
  <si>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</si>
  <si>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</si>
  <si>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</si>
  <si>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</si>
  <si>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</si>
  <si>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</si>
  <si>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</si>
  <si>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</si>
  <si>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</si>
  <si>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</si>
  <si>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</si>
  <si>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</si>
  <si>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</si>
  <si>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</si>
  <si>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</si>
  <si>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</si>
  <si>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</si>
  <si>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</si>
  <si>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</si>
  <si>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</si>
  <si>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</si>
  <si>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</si>
  <si>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</si>
  <si>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</si>
  <si>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</si>
  <si>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</si>
  <si>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</si>
  <si>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</si>
  <si>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</si>
  <si>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</si>
  <si>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</si>
  <si>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</si>
  <si>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</si>
  <si>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</si>
  <si>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</si>
  <si>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</si>
  <si>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</si>
  <si>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</si>
  <si>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</si>
  <si>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</si>
  <si>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</si>
  <si>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</si>
  <si>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</si>
  <si>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</si>
  <si>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</si>
  <si>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</si>
  <si>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</si>
  <si>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</si>
  <si>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</si>
  <si>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</si>
  <si>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</si>
  <si>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</si>
  <si>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</si>
  <si>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</si>
  <si>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</si>
  <si>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</si>
  <si>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</si>
  <si>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</si>
  <si>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</si>
  <si>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</si>
  <si>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</si>
  <si>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</si>
  <si>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</si>
  <si>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</si>
  <si>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</si>
  <si>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</si>
  <si>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</si>
  <si>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</si>
  <si>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</si>
  <si>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</si>
  <si>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</si>
  <si>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</si>
  <si>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</si>
  <si>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</si>
  <si>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</si>
  <si>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</si>
  <si>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</si>
  <si>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</si>
  <si>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</si>
  <si>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</si>
  <si>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</si>
  <si>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</si>
  <si>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</si>
  <si>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</si>
  <si>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</si>
  <si>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</si>
  <si>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</si>
  <si>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</si>
  <si>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</si>
  <si>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</si>
  <si>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</si>
  <si>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</si>
  <si>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</si>
  <si>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</si>
  <si>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</si>
  <si>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</si>
  <si>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</si>
  <si>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</si>
  <si>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</si>
  <si>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</si>
  <si>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</si>
  <si>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</si>
  <si>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</si>
  <si>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</si>
  <si>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</si>
  <si>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</si>
  <si>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</si>
  <si>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</si>
  <si>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</si>
  <si>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</si>
  <si>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</si>
  <si>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</si>
  <si>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</si>
  <si>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</si>
  <si>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</si>
  <si>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</si>
  <si>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</si>
  <si>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</si>
  <si>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</si>
  <si>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</si>
  <si>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</si>
  <si>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</si>
  <si>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</si>
  <si>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</si>
  <si>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</si>
  <si>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</si>
  <si>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</si>
  <si>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</si>
  <si>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</si>
  <si>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</si>
  <si>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</si>
  <si>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</si>
  <si>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</si>
  <si>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</si>
  <si>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</si>
  <si>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</si>
  <si>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</si>
  <si>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</si>
  <si>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</si>
  <si>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</si>
  <si>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</si>
  <si>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</si>
  <si>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</si>
  <si>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</si>
  <si>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</si>
  <si>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</si>
  <si>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</si>
  <si>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</si>
  <si>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</si>
  <si>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</si>
  <si>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</si>
  <si>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</si>
  <si>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</si>
  <si>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</si>
  <si>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</si>
  <si>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</si>
  <si>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</si>
  <si>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</si>
  <si>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</si>
  <si>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</si>
  <si>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</si>
  <si>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</si>
  <si>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</si>
  <si>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</si>
  <si>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</si>
  <si>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</si>
  <si>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</si>
  <si>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</si>
  <si>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</si>
  <si>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</si>
  <si>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</si>
  <si>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</si>
  <si>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</si>
  <si>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</si>
  <si>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</si>
  <si>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</si>
  <si>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</si>
  <si>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</si>
  <si>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</si>
  <si>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</si>
  <si>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</si>
  <si>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</si>
  <si>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</si>
  <si>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</si>
  <si>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</si>
  <si>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</si>
  <si>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</si>
  <si>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</si>
  <si>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</si>
  <si>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</si>
  <si>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</si>
  <si>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</si>
  <si>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</si>
  <si>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</si>
  <si>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</si>
  <si>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</si>
  <si>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</si>
  <si>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</si>
  <si>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</si>
  <si>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</si>
  <si>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</si>
  <si>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</si>
  <si>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</si>
  <si>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</si>
  <si>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</si>
  <si>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</si>
  <si>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</si>
  <si>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</si>
  <si>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</si>
  <si>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</si>
  <si>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</si>
  <si>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</si>
  <si>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</si>
  <si>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</si>
  <si>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</si>
  <si>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</si>
  <si>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</si>
  <si>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</si>
  <si>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</si>
  <si>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</si>
  <si>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</si>
  <si>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</si>
  <si>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</si>
  <si>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</si>
  <si>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</si>
  <si>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</si>
  <si>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</si>
  <si>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</si>
  <si>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</si>
  <si>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</si>
  <si>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</si>
  <si>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</si>
  <si>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</si>
  <si>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</si>
  <si>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</si>
  <si>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</si>
  <si>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</si>
  <si>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</si>
  <si>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</si>
  <si>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</si>
  <si>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</si>
  <si>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</si>
  <si>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</si>
  <si>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</si>
  <si>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</si>
  <si>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</si>
  <si>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</si>
  <si>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</si>
  <si>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</si>
  <si>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</si>
  <si>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</si>
  <si>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</si>
  <si>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</si>
  <si>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</si>
  <si>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</si>
  <si>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</si>
  <si>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</si>
  <si>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</si>
  <si>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</si>
  <si>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</si>
  <si>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</si>
  <si>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</si>
  <si>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</si>
  <si>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</si>
  <si>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</si>
  <si>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</si>
  <si>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</si>
  <si>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</si>
  <si>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</si>
  <si>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</si>
  <si>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</si>
  <si>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</si>
  <si>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</si>
  <si>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</si>
  <si>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</si>
  <si>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</si>
  <si>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</si>
  <si>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</si>
  <si>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</si>
  <si>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</si>
  <si>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</si>
  <si>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</si>
  <si>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</si>
  <si>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</si>
  <si>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</si>
  <si>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</si>
  <si>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</si>
  <si>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</si>
  <si>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</si>
  <si>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</si>
  <si>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</si>
  <si>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</si>
  <si>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</si>
  <si>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</si>
  <si>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</si>
  <si>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</si>
  <si>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</si>
  <si>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</si>
  <si>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</si>
  <si>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</si>
  <si>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</si>
  <si>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</si>
  <si>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</si>
  <si>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</si>
  <si>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</si>
  <si>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</si>
  <si>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</si>
  <si>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</si>
  <si>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</si>
  <si>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</si>
  <si>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</si>
  <si>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</si>
  <si>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</si>
  <si>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</si>
  <si>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</si>
  <si>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</si>
  <si>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</si>
  <si>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</si>
  <si>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</si>
  <si>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</si>
  <si>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</si>
  <si>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</si>
  <si>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</si>
  <si>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</si>
  <si>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</si>
  <si>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</si>
  <si>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</si>
  <si>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</si>
  <si>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</si>
  <si>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</si>
  <si>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</si>
  <si>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</si>
  <si>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</si>
  <si>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</si>
  <si>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</si>
  <si>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</si>
  <si>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</si>
  <si>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</si>
  <si>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</si>
  <si>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</si>
  <si>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</si>
  <si>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</si>
  <si>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</si>
  <si>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</si>
  <si>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</si>
  <si>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</si>
  <si>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</si>
  <si>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</si>
  <si>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</si>
  <si>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</si>
  <si>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</si>
  <si>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</si>
  <si>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</si>
  <si>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</si>
  <si>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</si>
  <si>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</si>
  <si>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</si>
  <si>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</si>
  <si>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</si>
  <si>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</si>
  <si>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</si>
  <si>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</si>
  <si>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</si>
  <si>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</si>
  <si>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</si>
  <si>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</si>
  <si>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</si>
  <si>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</si>
  <si>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</si>
  <si>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</si>
  <si>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</si>
  <si>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</si>
  <si>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</si>
  <si>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</si>
  <si>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</si>
  <si>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</si>
  <si>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</si>
  <si>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</si>
  <si>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</si>
  <si>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</si>
  <si>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</si>
  <si>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</si>
  <si>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</si>
  <si>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</si>
  <si>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</si>
  <si>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</si>
  <si>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</si>
  <si>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</si>
  <si>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</si>
  <si>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</si>
  <si>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</si>
  <si>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</si>
  <si>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</si>
  <si>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</si>
  <si>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</si>
  <si>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</si>
  <si>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</si>
  <si>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</si>
  <si>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</si>
  <si>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</si>
  <si>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</si>
  <si>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</si>
  <si>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</si>
  <si>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</si>
  <si>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</si>
  <si>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</si>
  <si>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</si>
  <si>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</si>
  <si>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</si>
  <si>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</si>
  <si>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</si>
  <si>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</si>
  <si>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</si>
  <si>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</si>
  <si>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</si>
  <si>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</si>
  <si>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</si>
  <si>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</si>
  <si>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</si>
  <si>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</si>
  <si>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</si>
  <si>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</si>
  <si>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</si>
  <si>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</si>
  <si>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</si>
  <si>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</si>
  <si>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</si>
  <si>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</si>
  <si>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</si>
  <si>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</si>
  <si>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</si>
  <si>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</si>
  <si>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</si>
  <si>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</si>
  <si>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</si>
  <si>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</si>
  <si>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</si>
  <si>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</si>
  <si>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</si>
  <si>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</si>
  <si>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</si>
  <si>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</si>
  <si>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</si>
  <si>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</si>
  <si>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</si>
  <si>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</si>
  <si>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</si>
  <si>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</si>
  <si>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</si>
  <si>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</si>
  <si>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</si>
  <si>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</si>
  <si>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</si>
  <si>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</si>
  <si>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</si>
  <si>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</si>
  <si>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</si>
  <si>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</si>
  <si>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</si>
  <si>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</si>
  <si>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</si>
  <si>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</si>
  <si>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</si>
  <si>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</si>
  <si>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</si>
  <si>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</si>
  <si>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</si>
  <si>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</si>
  <si>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</si>
  <si>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</si>
  <si>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</si>
  <si>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</si>
  <si>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</si>
  <si>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</si>
  <si>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</si>
  <si>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</si>
  <si>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</si>
  <si>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</si>
  <si>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</si>
  <si>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</si>
  <si>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</si>
  <si>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</si>
  <si>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</si>
  <si>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</si>
  <si>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</si>
  <si>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</si>
  <si>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</si>
  <si>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</si>
  <si>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</si>
  <si>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</si>
  <si>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</si>
  <si>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</si>
  <si>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</si>
  <si>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</si>
  <si>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</si>
  <si>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</si>
  <si>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</si>
  <si>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</si>
  <si>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</si>
  <si>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</si>
  <si>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</si>
  <si>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</si>
  <si>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</si>
  <si>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</si>
  <si>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</si>
  <si>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</si>
  <si>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</si>
  <si>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</si>
  <si>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</si>
  <si>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</si>
  <si>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</si>
  <si>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</si>
  <si>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</si>
  <si>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</si>
  <si>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</si>
  <si>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</si>
  <si>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</si>
  <si>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</si>
  <si>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</si>
  <si>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</si>
  <si>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</si>
  <si>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</si>
  <si>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</si>
  <si>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</si>
  <si>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</si>
  <si>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</si>
  <si>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</si>
  <si>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</si>
  <si>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</si>
  <si>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</si>
  <si>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</si>
  <si>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</si>
  <si>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</si>
  <si>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</si>
  <si>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</si>
  <si>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</si>
  <si>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</si>
  <si>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</si>
  <si>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</si>
  <si>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</si>
  <si>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</si>
  <si>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</si>
  <si>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</si>
  <si>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</si>
  <si>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</si>
  <si>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</si>
  <si>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</si>
  <si>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</si>
  <si>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</si>
  <si>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</si>
  <si>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</si>
  <si>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</si>
  <si>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</si>
  <si>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</si>
  <si>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</si>
  <si>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</si>
  <si>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</si>
  <si>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</si>
  <si>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</si>
  <si>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</si>
  <si>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</si>
  <si>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</si>
  <si>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</si>
  <si>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</si>
  <si>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</si>
  <si>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</si>
  <si>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</si>
  <si>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</si>
  <si>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</si>
  <si>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</si>
  <si>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</si>
  <si>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</si>
  <si>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</si>
  <si>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</si>
  <si>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</si>
  <si>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</si>
  <si>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</si>
  <si>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</si>
  <si>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</si>
  <si>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</si>
  <si>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</si>
  <si>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</si>
  <si>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</si>
  <si>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</si>
  <si>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</si>
  <si>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</si>
  <si>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</si>
  <si>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</si>
  <si>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</si>
  <si>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</si>
  <si>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</si>
  <si>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</si>
  <si>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</si>
  <si>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</si>
  <si>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</si>
  <si>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</si>
  <si>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</si>
  <si>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</si>
  <si>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</si>
  <si>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</si>
  <si>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</si>
  <si>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</si>
  <si>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</si>
  <si>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</si>
  <si>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</si>
  <si>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</si>
  <si>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</si>
  <si>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</si>
  <si>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</si>
  <si>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</si>
  <si>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</si>
  <si>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</si>
  <si>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</si>
  <si>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</si>
  <si>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</si>
  <si>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</si>
  <si>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</si>
  <si>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</si>
  <si>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</si>
  <si>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</si>
  <si>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</si>
  <si>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</si>
  <si>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</si>
  <si>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</si>
  <si>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</si>
  <si>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</si>
  <si>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</si>
  <si>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</si>
  <si>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</si>
  <si>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</si>
  <si>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</si>
  <si>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</si>
  <si>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</si>
  <si>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</si>
  <si>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</si>
  <si>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</si>
  <si>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</si>
  <si>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</si>
  <si>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</si>
  <si>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</si>
  <si>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</si>
  <si>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</si>
  <si>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</si>
  <si>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</si>
  <si>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</si>
  <si>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</si>
  <si>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</si>
  <si>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</si>
  <si>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</si>
  <si>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</si>
  <si>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</si>
  <si>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</si>
  <si>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</si>
  <si>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</si>
  <si>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</si>
  <si>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</si>
  <si>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</si>
  <si>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</si>
  <si>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</si>
  <si>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</si>
  <si>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</si>
  <si>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</si>
  <si>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</si>
  <si>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</si>
  <si>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</si>
  <si>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</si>
  <si>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</si>
  <si>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</si>
  <si>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</si>
  <si>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</si>
  <si>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</si>
  <si>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</si>
  <si>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</si>
  <si>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</si>
  <si>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</si>
  <si>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</si>
  <si>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</si>
  <si>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</si>
  <si>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</si>
  <si>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</si>
  <si>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</si>
  <si>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</si>
  <si>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</si>
  <si>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</si>
  <si>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</si>
  <si>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</si>
  <si>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</si>
  <si>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</si>
  <si>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</si>
  <si>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</si>
  <si>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</si>
  <si>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</si>
  <si>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</si>
  <si>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</si>
  <si>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</si>
  <si>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</si>
  <si>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</si>
  <si>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</si>
  <si>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</si>
  <si>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</si>
  <si>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</si>
  <si>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</si>
  <si>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</si>
  <si>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</si>
  <si>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</si>
  <si>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</si>
  <si>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</si>
  <si>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</si>
  <si>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</si>
  <si>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</si>
  <si>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</si>
  <si>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</si>
  <si>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</si>
  <si>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</si>
  <si>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</si>
  <si>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</si>
  <si>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</si>
  <si>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</si>
  <si>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</si>
  <si>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</si>
  <si>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</si>
  <si>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</si>
  <si>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</si>
  <si>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</si>
  <si>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</si>
  <si>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</si>
  <si>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</si>
  <si>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</si>
  <si>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</si>
  <si>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</si>
  <si>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</si>
  <si>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</si>
  <si>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</si>
  <si>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</si>
  <si>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</si>
  <si>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</si>
  <si>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</si>
  <si>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</si>
  <si>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</si>
  <si>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</si>
  <si>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</si>
  <si>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</si>
  <si>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</si>
  <si>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</si>
  <si>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</si>
  <si>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</si>
  <si>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</si>
  <si>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</si>
  <si>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</si>
  <si>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</si>
  <si>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</si>
  <si>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</si>
  <si>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</si>
  <si>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</si>
  <si>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</si>
  <si>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</si>
  <si>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</si>
  <si>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</si>
  <si>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</si>
  <si>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</si>
  <si>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</si>
  <si>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</si>
  <si>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</si>
  <si>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</si>
  <si>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</si>
  <si>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</si>
  <si>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</si>
  <si>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</si>
  <si>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</si>
  <si>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</si>
  <si>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</si>
  <si>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</si>
  <si>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</si>
  <si>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</si>
  <si>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</si>
  <si>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</si>
  <si>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</si>
  <si>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</si>
  <si>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</si>
  <si>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</si>
  <si>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</si>
  <si>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</si>
  <si>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</si>
  <si>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</si>
  <si>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</si>
  <si>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</si>
  <si>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</si>
  <si>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</si>
  <si>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</si>
  <si>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</si>
  <si>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</si>
  <si>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</si>
  <si>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</si>
  <si>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</si>
  <si>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</si>
  <si>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</si>
  <si>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</si>
  <si>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</si>
  <si>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</si>
  <si>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</si>
  <si>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</si>
  <si>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</si>
  <si>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</si>
  <si>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</si>
  <si>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</si>
  <si>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</si>
  <si>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</si>
  <si>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</si>
  <si>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</si>
  <si>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</si>
  <si>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</si>
  <si>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</si>
  <si>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</si>
  <si>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</si>
  <si>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</si>
  <si>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</si>
  <si>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</si>
  <si>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</si>
  <si>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</si>
  <si>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</si>
  <si>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</si>
  <si>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</si>
  <si>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</si>
  <si>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</si>
  <si>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</si>
  <si>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</si>
  <si>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</si>
  <si>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</si>
  <si>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</si>
  <si>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</si>
  <si>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</si>
  <si>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</si>
  <si>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</si>
  <si>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</si>
  <si>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</si>
  <si>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</si>
  <si>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</si>
  <si>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</si>
  <si>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</si>
  <si>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</si>
  <si>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</si>
  <si>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</si>
  <si>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</si>
  <si>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</si>
  <si>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</si>
  <si>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</si>
  <si>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</si>
  <si>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</si>
  <si>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</si>
  <si>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</si>
  <si>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</si>
  <si>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</si>
  <si>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</si>
  <si>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</si>
  <si>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</si>
  <si>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</si>
  <si>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</si>
  <si>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</si>
  <si>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</si>
  <si>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</si>
  <si>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</si>
  <si>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</si>
  <si>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</si>
  <si>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</si>
  <si>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</si>
  <si>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</si>
  <si>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</si>
  <si>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</si>
  <si>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</si>
  <si>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</si>
  <si>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</si>
  <si>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</si>
  <si>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</si>
  <si>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</si>
  <si>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</si>
  <si>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</si>
  <si>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</si>
  <si>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</si>
  <si>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</si>
  <si>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</si>
  <si>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</si>
  <si>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</si>
  <si>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</si>
  <si>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</si>
  <si>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</si>
  <si>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</si>
  <si>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</si>
  <si>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</si>
  <si>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</si>
  <si>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</si>
  <si>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</si>
  <si>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</si>
  <si>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</si>
  <si>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</si>
  <si>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</si>
  <si>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</si>
  <si>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</si>
  <si>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</si>
  <si>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</si>
  <si>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</si>
  <si>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</si>
  <si>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</si>
  <si>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</si>
  <si>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</si>
  <si>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</si>
  <si>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</si>
  <si>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</si>
  <si>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</si>
  <si>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</si>
  <si>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</si>
  <si>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</si>
  <si>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</si>
  <si>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</si>
  <si>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</si>
  <si>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</si>
  <si>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</si>
  <si>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</si>
  <si>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</si>
  <si>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</si>
  <si>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</si>
  <si>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</si>
  <si>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</si>
  <si>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</si>
  <si>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</si>
  <si>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</si>
  <si>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</si>
  <si>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</si>
  <si>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</si>
  <si>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</si>
  <si>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</si>
  <si>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</si>
  <si>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</si>
  <si>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</si>
  <si>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</si>
  <si>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</si>
  <si>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</si>
  <si>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</si>
  <si>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</si>
  <si>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</si>
  <si>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</si>
  <si>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</si>
  <si>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</si>
  <si>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</si>
  <si>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</si>
  <si>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</si>
  <si>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</si>
  <si>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</si>
  <si>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</si>
  <si>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</si>
  <si>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</si>
  <si>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</si>
  <si>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</si>
  <si>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</si>
  <si>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</si>
  <si>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</si>
  <si>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</si>
  <si>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</si>
  <si>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</si>
  <si>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</si>
  <si>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</si>
  <si>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</si>
  <si>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</si>
  <si>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</si>
  <si>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</si>
  <si>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</si>
  <si>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</si>
  <si>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</si>
  <si>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</si>
  <si>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</si>
  <si>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</si>
  <si>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</si>
  <si>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</si>
  <si>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</si>
  <si>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</si>
  <si>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</si>
  <si>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</si>
  <si>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</si>
  <si>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</si>
  <si>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</si>
  <si>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</si>
  <si>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</si>
  <si>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</si>
  <si>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</si>
  <si>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</si>
  <si>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</si>
  <si>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</si>
  <si>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</si>
  <si>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</si>
  <si>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</si>
  <si>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</si>
  <si>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</si>
  <si>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</si>
  <si>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</si>
  <si>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</si>
  <si>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</si>
  <si>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</si>
  <si>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</si>
  <si>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</si>
  <si>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</si>
  <si>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</si>
  <si>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</si>
  <si>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</si>
  <si>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</si>
  <si>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</si>
  <si>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</si>
  <si>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</si>
  <si>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</si>
  <si>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</si>
  <si>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</si>
  <si>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</si>
  <si>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</si>
  <si>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</si>
  <si>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</si>
  <si>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</si>
  <si>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</si>
  <si>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</si>
  <si>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</si>
  <si>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</si>
  <si>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</si>
  <si>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</si>
  <si>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</si>
  <si>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</si>
  <si>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</si>
  <si>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</si>
  <si>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</si>
  <si>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</si>
  <si>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</si>
  <si>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</si>
  <si>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</si>
  <si>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</si>
  <si>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</si>
  <si>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</si>
  <si>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</si>
  <si>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</si>
  <si>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</si>
  <si>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</si>
  <si>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</si>
  <si>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</si>
  <si>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</si>
  <si>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</si>
  <si>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</si>
  <si>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</si>
  <si>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</si>
  <si>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</si>
  <si>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</si>
  <si>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</si>
  <si>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</si>
  <si>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</si>
  <si>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</si>
  <si>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</si>
  <si>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</si>
  <si>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</si>
  <si>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</si>
  <si>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</si>
  <si>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</si>
  <si>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</si>
  <si>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</si>
  <si>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</si>
  <si>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</si>
  <si>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</si>
  <si>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</si>
  <si>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</si>
  <si>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</si>
  <si>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</si>
  <si>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</si>
  <si>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</si>
  <si>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</si>
  <si>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</si>
  <si>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</si>
  <si>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</si>
  <si>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</si>
  <si>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</si>
  <si>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</si>
  <si>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</si>
  <si>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</si>
  <si>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</si>
  <si>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</si>
  <si>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</si>
  <si>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</si>
  <si>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</si>
  <si>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</si>
  <si>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</si>
  <si>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</si>
  <si>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</si>
  <si>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</si>
  <si>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</si>
  <si>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</si>
  <si>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</si>
  <si>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</si>
  <si>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</si>
  <si>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</si>
  <si>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</si>
  <si>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</si>
  <si>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</si>
  <si>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</si>
  <si>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</si>
  <si>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</si>
  <si>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</si>
  <si>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</si>
  <si>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</si>
  <si>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</si>
  <si>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</si>
  <si>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</si>
  <si>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</si>
  <si>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</si>
  <si>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</si>
  <si>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</si>
  <si>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</si>
  <si>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</si>
  <si>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</si>
  <si>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</si>
  <si>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</si>
  <si>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</si>
  <si>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</si>
  <si>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</si>
  <si>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</si>
  <si>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</si>
  <si>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</si>
  <si>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</si>
  <si>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</si>
  <si>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</si>
  <si>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</si>
  <si>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</si>
  <si>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</si>
  <si>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</si>
  <si>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</si>
  <si>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</si>
  <si>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</si>
  <si>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</si>
  <si>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</si>
  <si>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</si>
  <si>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</si>
  <si>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</si>
  <si>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</si>
  <si>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</si>
  <si>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</si>
  <si>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</si>
  <si>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</si>
  <si>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</si>
  <si>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</si>
  <si>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</si>
  <si>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</si>
  <si>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</si>
  <si>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</si>
  <si>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</si>
  <si>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</si>
  <si>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</si>
  <si>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</si>
  <si>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</si>
  <si>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</si>
  <si>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</si>
  <si>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</si>
  <si>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</si>
  <si>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</si>
  <si>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</si>
  <si>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</si>
  <si>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</si>
  <si>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</si>
  <si>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</si>
  <si>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</si>
  <si>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</si>
  <si>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</si>
  <si>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</si>
  <si>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</si>
  <si>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</si>
  <si>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</si>
  <si>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</si>
  <si>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</si>
  <si>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</si>
  <si>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</si>
  <si>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</si>
  <si>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</si>
  <si>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</si>
  <si>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</si>
  <si>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</si>
  <si>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</si>
  <si>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</si>
  <si>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</si>
  <si>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</si>
  <si>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</si>
  <si>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</si>
  <si>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</si>
  <si>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</si>
  <si>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</si>
  <si>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</si>
  <si>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</si>
  <si>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</si>
  <si>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</si>
  <si>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</si>
  <si>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</si>
  <si>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</si>
  <si>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</si>
  <si>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</si>
  <si>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</si>
  <si>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</si>
  <si>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</si>
  <si>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</si>
  <si>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</si>
  <si>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</si>
  <si>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</si>
  <si>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</si>
  <si>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</si>
  <si>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</si>
  <si>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</si>
  <si>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</si>
  <si>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</si>
  <si>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</si>
  <si>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</si>
  <si>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</si>
  <si>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</si>
  <si>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</si>
  <si>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</si>
  <si>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</si>
  <si>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</si>
  <si>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</si>
  <si>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</si>
  <si>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</si>
  <si>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</si>
  <si>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</si>
  <si>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</si>
  <si>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</si>
  <si>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</si>
  <si>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</si>
  <si>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</si>
  <si>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</si>
  <si>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</si>
  <si>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</si>
  <si>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</si>
  <si>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</si>
  <si>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</si>
  <si>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</si>
  <si>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</si>
  <si>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</si>
  <si>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</si>
  <si>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</si>
  <si>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</si>
  <si>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</si>
  <si>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</si>
  <si>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</si>
  <si>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</si>
  <si>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</si>
  <si>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</si>
  <si>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</si>
  <si>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</si>
  <si>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</si>
  <si>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</si>
  <si>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</si>
  <si>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</si>
  <si>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</si>
  <si>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</si>
  <si>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</si>
  <si>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</si>
  <si>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</si>
  <si>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</si>
  <si>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</si>
  <si>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</si>
  <si>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</si>
  <si>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</si>
  <si>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</si>
  <si>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</si>
  <si>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</si>
  <si>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</si>
  <si>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</si>
  <si>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</si>
  <si>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</si>
  <si>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</si>
  <si>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</si>
  <si>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</si>
  <si>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</si>
  <si>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</si>
  <si>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</si>
  <si>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</si>
  <si>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</si>
  <si>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</si>
  <si>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</si>
  <si>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</si>
  <si>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</si>
  <si>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</si>
  <si>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</si>
  <si>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</si>
  <si>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</si>
  <si>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</si>
  <si>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</si>
  <si>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</si>
  <si>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</si>
  <si>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</si>
  <si>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</si>
  <si>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</si>
  <si>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</si>
  <si>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</si>
  <si>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</si>
  <si>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</si>
  <si>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</si>
  <si>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</si>
  <si>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</si>
  <si>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</si>
  <si>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</si>
  <si>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</si>
  <si>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</si>
  <si>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</si>
  <si>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</si>
  <si>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</si>
  <si>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</si>
  <si>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</si>
  <si>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</si>
  <si>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</si>
  <si>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</si>
  <si>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</si>
  <si>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</si>
  <si>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</si>
  <si>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</si>
  <si>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</si>
  <si>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</si>
  <si>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</si>
  <si>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</si>
  <si>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</si>
  <si>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</si>
  <si>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</si>
  <si>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</si>
  <si>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</si>
  <si>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</si>
  <si>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</si>
  <si>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</si>
  <si>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</si>
  <si>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</si>
  <si>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</si>
  <si>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</si>
  <si>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</si>
  <si>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</si>
  <si>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</si>
  <si>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</si>
  <si>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</si>
  <si>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</si>
  <si>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</si>
  <si>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</si>
  <si>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</si>
  <si>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</si>
  <si>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</si>
  <si>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</si>
  <si>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</si>
  <si>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</si>
  <si>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</si>
  <si>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</si>
  <si>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</si>
  <si>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</si>
  <si>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</si>
  <si>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</si>
  <si>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</si>
  <si>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</si>
  <si>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</si>
  <si>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</si>
  <si>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</si>
  <si>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</si>
  <si>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</si>
  <si>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</si>
  <si>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</si>
  <si>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</si>
  <si>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</si>
  <si>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</si>
  <si>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</si>
  <si>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</si>
  <si>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</si>
  <si>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</si>
  <si>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</si>
  <si>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</si>
  <si>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</si>
  <si>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</si>
  <si>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</si>
  <si>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</si>
  <si>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</si>
  <si>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</si>
  <si>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</si>
  <si>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</si>
  <si>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</si>
  <si>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</si>
  <si>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</si>
  <si>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</si>
  <si>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</si>
  <si>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</si>
  <si>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</si>
  <si>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</si>
  <si>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</si>
  <si>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</si>
  <si>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</si>
  <si>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</si>
  <si>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</si>
  <si>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</si>
  <si>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</si>
  <si>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</si>
  <si>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</si>
  <si>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</si>
  <si>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</si>
  <si>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</si>
  <si>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</si>
  <si>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</si>
  <si>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</si>
  <si>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</si>
  <si>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</si>
  <si>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</si>
  <si>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</si>
  <si>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</si>
  <si>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</si>
  <si>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</si>
  <si>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</si>
  <si>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</si>
  <si>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</si>
  <si>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</si>
  <si>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</si>
  <si>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</si>
  <si>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</si>
  <si>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</si>
  <si>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</si>
  <si>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</si>
  <si>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</si>
  <si>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</si>
  <si>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</si>
  <si>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</si>
  <si>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</si>
  <si>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</si>
  <si>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</si>
  <si>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</si>
  <si>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</si>
  <si>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</si>
  <si>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</si>
  <si>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</si>
  <si>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</si>
  <si>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</si>
  <si>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</si>
  <si>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</si>
  <si>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</si>
  <si>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</si>
  <si>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</si>
  <si>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</si>
  <si>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</si>
  <si>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</si>
  <si>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</si>
  <si>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</si>
  <si>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</si>
  <si>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</si>
  <si>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</si>
  <si>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</si>
  <si>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</si>
  <si>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</si>
  <si>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</si>
  <si>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</si>
  <si>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</si>
  <si>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</si>
  <si>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</si>
  <si>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</si>
  <si>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</si>
  <si>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</si>
  <si>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</si>
  <si>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</si>
  <si>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</si>
  <si>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</si>
  <si>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</si>
  <si>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</si>
  <si>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</si>
  <si>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</si>
  <si>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</si>
  <si>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</si>
  <si>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</si>
  <si>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</si>
  <si>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</si>
  <si>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</si>
  <si>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</si>
  <si>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</si>
  <si>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</si>
  <si>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</si>
  <si>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</si>
  <si>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</si>
  <si>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</si>
  <si>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</si>
  <si>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</si>
  <si>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</si>
  <si>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</si>
  <si>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</si>
  <si>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</si>
  <si>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</si>
  <si>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</si>
  <si>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</si>
  <si>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</si>
  <si>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</si>
  <si>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</si>
  <si>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</si>
  <si>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</si>
  <si>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</si>
  <si>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</si>
  <si>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</si>
  <si>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</si>
  <si>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</si>
  <si>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</si>
  <si>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</si>
  <si>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</si>
  <si>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</si>
  <si>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</si>
  <si>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</si>
  <si>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</si>
  <si>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</si>
  <si>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</si>
  <si>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</si>
  <si>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</si>
  <si>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</si>
  <si>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</si>
  <si>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</si>
  <si>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</si>
  <si>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</si>
  <si>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</si>
  <si>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</si>
  <si>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</si>
  <si>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</si>
  <si>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</si>
  <si>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</si>
  <si>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</si>
  <si>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</si>
  <si>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</si>
  <si>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</si>
  <si>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</si>
  <si>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</si>
  <si>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</si>
  <si>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</si>
  <si>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</si>
  <si>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</si>
  <si>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</si>
  <si>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</si>
  <si>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</si>
  <si>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</si>
  <si>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</si>
  <si>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</si>
  <si>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</si>
  <si>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</si>
  <si>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</si>
  <si>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</si>
  <si>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</si>
  <si>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</si>
  <si>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</si>
  <si>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</si>
  <si>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</si>
  <si>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</si>
  <si>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</si>
  <si>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</si>
  <si>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</si>
  <si>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</si>
  <si>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</si>
  <si>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</si>
  <si>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</si>
  <si>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</si>
  <si>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</si>
  <si>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</si>
  <si>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</si>
  <si>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</si>
  <si>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</si>
  <si>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</si>
  <si>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</si>
  <si>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</si>
  <si>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</si>
  <si>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</si>
  <si>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</si>
  <si>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</si>
  <si>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</si>
  <si>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</si>
  <si>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</si>
  <si>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</si>
  <si>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</si>
  <si>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</si>
  <si>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</si>
  <si>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</si>
  <si>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</si>
  <si>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</si>
  <si>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</si>
  <si>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</si>
  <si>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</si>
  <si>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</si>
  <si>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</si>
  <si>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</si>
  <si>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</si>
  <si>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</si>
  <si>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</si>
  <si>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</si>
  <si>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</si>
  <si>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</si>
  <si>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</si>
  <si>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</si>
  <si>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</si>
  <si>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</si>
  <si>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</si>
  <si>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</si>
  <si>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</si>
  <si>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</si>
  <si>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</si>
  <si>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</si>
  <si>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</si>
  <si>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</si>
  <si>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</si>
  <si>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</si>
  <si>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</si>
  <si>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</si>
  <si>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</si>
  <si>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</si>
  <si>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</si>
  <si>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</si>
  <si>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</si>
  <si>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</si>
  <si>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</si>
  <si>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</si>
  <si>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</si>
  <si>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</si>
  <si>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</si>
  <si>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</si>
  <si>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</si>
  <si>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</si>
  <si>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</si>
  <si>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</si>
  <si>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</si>
  <si>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</si>
  <si>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</si>
  <si>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</si>
  <si>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</si>
  <si>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</si>
  <si>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</si>
  <si>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</si>
  <si>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</si>
  <si>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</si>
  <si>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</si>
  <si>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</si>
  <si>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</si>
  <si>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</si>
  <si>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</si>
  <si>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</si>
  <si>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</si>
  <si>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</si>
  <si>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</si>
  <si>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</si>
  <si>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</si>
  <si>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</si>
  <si>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</si>
  <si>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</si>
  <si>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</si>
  <si>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</si>
  <si>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</si>
  <si>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</si>
  <si>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</si>
  <si>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</si>
  <si>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</si>
  <si>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</si>
  <si>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</si>
  <si>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</si>
  <si>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</si>
  <si>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</si>
  <si>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</si>
  <si>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</si>
  <si>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</si>
  <si>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</si>
  <si>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</si>
  <si>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</si>
  <si>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</si>
  <si>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</si>
  <si>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</si>
  <si>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</si>
  <si>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</si>
  <si>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</si>
  <si>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</si>
  <si>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</si>
  <si>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</si>
  <si>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</si>
  <si>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</si>
  <si>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</si>
  <si>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</si>
  <si>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</si>
  <si>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</si>
  <si>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</si>
  <si>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</si>
  <si>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</si>
  <si>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</si>
  <si>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</si>
  <si>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</si>
  <si>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</si>
  <si>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</si>
  <si>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</si>
  <si>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</si>
  <si>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</si>
  <si>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</si>
  <si>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</si>
  <si>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</si>
  <si>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</si>
  <si>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</si>
  <si>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</si>
  <si>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</si>
  <si>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</si>
  <si>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</si>
  <si>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</si>
  <si>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</si>
  <si>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</si>
  <si>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</si>
  <si>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</si>
  <si>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</si>
  <si>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</si>
  <si>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</si>
  <si>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</si>
  <si>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</si>
  <si>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</si>
  <si>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</si>
  <si>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</si>
  <si>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</si>
  <si>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</si>
  <si>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</si>
  <si>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</si>
  <si>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</si>
  <si>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</si>
  <si>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</si>
  <si>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</si>
  <si>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</si>
  <si>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</si>
  <si>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</si>
  <si>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</si>
  <si>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</si>
  <si>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</si>
  <si>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</si>
  <si>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</si>
  <si>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</si>
  <si>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</si>
  <si>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</si>
  <si>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</si>
  <si>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</si>
  <si>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</si>
  <si>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</si>
  <si>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</si>
  <si>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</si>
  <si>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</si>
  <si>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</si>
  <si>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</si>
  <si>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</si>
  <si>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</si>
  <si>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</si>
  <si>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</si>
  <si>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</si>
  <si>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</si>
  <si>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</si>
  <si>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</si>
  <si>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</si>
  <si>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</si>
  <si>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</si>
  <si>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</si>
  <si>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</si>
  <si>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</si>
  <si>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</si>
  <si>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</si>
  <si>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</si>
  <si>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</si>
  <si>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</si>
  <si>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</si>
  <si>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</si>
  <si>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</si>
  <si>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</si>
  <si>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</si>
  <si>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</si>
  <si>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</si>
  <si>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</si>
  <si>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</si>
  <si>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</si>
  <si>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</si>
  <si>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</si>
  <si>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</si>
  <si>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</si>
  <si>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</si>
  <si>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</si>
  <si>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</si>
  <si>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</si>
  <si>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</si>
  <si>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</si>
  <si>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</si>
  <si>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</si>
  <si>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</si>
  <si>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</si>
  <si>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</si>
  <si>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</si>
  <si>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</si>
  <si>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</si>
  <si>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</si>
  <si>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</si>
  <si>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</si>
  <si>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</si>
  <si>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</si>
  <si>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</si>
  <si>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</si>
  <si>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</si>
  <si>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</si>
  <si>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</si>
  <si>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</si>
  <si>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</si>
  <si>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</si>
  <si>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</si>
  <si>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</si>
  <si>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</si>
  <si>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</si>
  <si>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</si>
  <si>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</si>
  <si>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</si>
  <si>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</si>
  <si>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</si>
  <si>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</si>
  <si>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</si>
  <si>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</si>
  <si>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</si>
  <si>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</si>
  <si>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</si>
  <si>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</si>
  <si>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</si>
  <si>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</si>
  <si>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</si>
  <si>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</si>
  <si>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</si>
  <si>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</si>
  <si>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</si>
  <si>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</si>
  <si>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</si>
  <si>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</si>
  <si>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</si>
  <si>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</si>
  <si>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</si>
  <si>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</si>
  <si>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</si>
  <si>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</si>
  <si>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</si>
  <si>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</si>
  <si>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</si>
  <si>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</si>
  <si>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</si>
  <si>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</si>
  <si>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</si>
  <si>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</si>
  <si>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</si>
  <si>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</si>
  <si>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</si>
  <si>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</si>
  <si>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</si>
  <si>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</si>
  <si>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</si>
  <si>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</si>
  <si>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</si>
  <si>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</si>
  <si>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</si>
  <si>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</si>
  <si>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</si>
  <si>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</si>
  <si>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</si>
  <si>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</si>
  <si>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</si>
  <si>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</si>
  <si>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</si>
  <si>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</si>
  <si>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</si>
  <si>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</si>
  <si>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</si>
  <si>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</si>
  <si>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</si>
  <si>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</si>
  <si>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</si>
  <si>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</si>
  <si>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</si>
  <si>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</si>
  <si>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</si>
  <si>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</si>
  <si>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</si>
  <si>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</si>
  <si>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</si>
  <si>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</si>
  <si>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</si>
  <si>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</si>
  <si>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</si>
  <si>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</si>
  <si>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</si>
  <si>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</si>
  <si>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</si>
  <si>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</si>
  <si>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</si>
  <si>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</si>
  <si>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</si>
  <si>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</si>
  <si>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</si>
  <si>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</si>
  <si>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</si>
  <si>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</si>
  <si>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</si>
  <si>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</si>
  <si>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</si>
  <si>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</si>
  <si>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</si>
  <si>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</si>
  <si>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</si>
  <si>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</si>
  <si>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</si>
  <si>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</si>
  <si>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</si>
  <si>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</si>
  <si>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</si>
  <si>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</si>
  <si>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</si>
  <si>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</si>
  <si>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</si>
  <si>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</si>
  <si>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</si>
  <si>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</si>
  <si>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</si>
  <si>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</si>
  <si>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</si>
  <si>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</si>
  <si>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</si>
  <si>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</si>
  <si>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</si>
  <si>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</si>
  <si>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</si>
  <si>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</si>
  <si>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</si>
  <si>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</si>
  <si>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</si>
  <si>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</si>
  <si>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</si>
  <si>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</si>
  <si>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</si>
  <si>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</si>
  <si>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</si>
  <si>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</si>
  <si>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</si>
  <si>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</si>
  <si>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</si>
  <si>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</si>
  <si>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</si>
  <si>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</si>
  <si>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</si>
  <si>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</si>
  <si>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</si>
  <si>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</si>
  <si>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</si>
  <si>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</si>
  <si>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</si>
  <si>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</si>
  <si>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</si>
  <si>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</si>
  <si>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</si>
  <si>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</si>
  <si>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</si>
  <si>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</si>
  <si>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</si>
  <si>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</si>
  <si>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</si>
  <si>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</si>
  <si>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</si>
  <si>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</si>
  <si>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</si>
  <si>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</si>
  <si>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</si>
  <si>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</si>
  <si>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</si>
  <si>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</si>
  <si>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</si>
  <si>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</si>
  <si>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</si>
  <si>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</si>
  <si>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</si>
  <si>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</si>
  <si>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</si>
  <si>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</si>
  <si>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</si>
  <si>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</si>
  <si>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</si>
  <si>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</si>
  <si>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</si>
  <si>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</si>
  <si>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</si>
  <si>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</si>
  <si>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</si>
  <si>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</si>
  <si>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</si>
  <si>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</si>
  <si>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</si>
  <si>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</si>
  <si>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</si>
  <si>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</si>
  <si>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</si>
  <si>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</si>
  <si>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</si>
  <si>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</si>
  <si>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</si>
  <si>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</si>
  <si>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</si>
  <si>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</si>
  <si>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</si>
  <si>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</si>
  <si>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</si>
  <si>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</si>
  <si>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</si>
  <si>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</si>
  <si>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</si>
  <si>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</si>
  <si>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</si>
  <si>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</si>
  <si>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</si>
  <si>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</si>
  <si>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</si>
  <si>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</si>
  <si>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</si>
  <si>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</si>
  <si>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</si>
  <si>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</si>
  <si>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</si>
  <si>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</si>
  <si>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</si>
  <si>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</si>
  <si>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</si>
  <si>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</si>
  <si>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</si>
  <si>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</si>
  <si>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</si>
  <si>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</si>
  <si>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</si>
  <si>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</si>
  <si>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</si>
  <si>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</si>
  <si>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</si>
  <si>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</si>
  <si>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</si>
  <si>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</si>
  <si>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</si>
  <si>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</si>
  <si>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</si>
  <si>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</si>
  <si>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</si>
  <si>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</si>
  <si>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</si>
  <si>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</si>
  <si>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</si>
  <si>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</si>
  <si>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</si>
  <si>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</si>
  <si>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</si>
  <si>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</si>
  <si>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</si>
  <si>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</si>
  <si>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</si>
  <si>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</si>
  <si>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</si>
  <si>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</si>
  <si>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</si>
  <si>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</si>
  <si>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</si>
  <si>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</si>
  <si>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</si>
  <si>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</si>
  <si>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</si>
  <si>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</si>
  <si>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</si>
  <si>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</si>
  <si>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</si>
  <si>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</si>
  <si>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</si>
  <si>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</si>
  <si>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</si>
  <si>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</si>
  <si>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</si>
  <si>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</si>
  <si>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</si>
  <si>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</si>
  <si>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</si>
  <si>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</si>
  <si>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</si>
  <si>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</si>
  <si>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</si>
  <si>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</si>
  <si>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</si>
  <si>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</si>
  <si>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</si>
  <si>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</si>
  <si>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</si>
  <si>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</si>
  <si>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</si>
  <si>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</si>
  <si>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</si>
  <si>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</si>
  <si>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</si>
  <si>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</si>
  <si>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</si>
  <si>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</si>
  <si>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</si>
  <si>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</si>
  <si>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</si>
  <si>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</si>
  <si>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</si>
  <si>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</si>
  <si>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</si>
  <si>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</si>
  <si>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</si>
  <si>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</si>
  <si>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</si>
  <si>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</si>
  <si>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</si>
  <si>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</si>
  <si>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</si>
  <si>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</si>
  <si>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</si>
  <si>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</si>
  <si>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</si>
  <si>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</si>
  <si>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</si>
  <si>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</si>
  <si>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</si>
  <si>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</si>
  <si>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</si>
  <si>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</si>
  <si>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</si>
  <si>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</si>
  <si>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</si>
  <si>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</si>
  <si>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</si>
  <si>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</si>
  <si>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</si>
  <si>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</si>
  <si>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</si>
  <si>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</si>
  <si>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</si>
  <si>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</si>
  <si>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</si>
  <si>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</si>
  <si>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</si>
  <si>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</si>
  <si>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</si>
  <si>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</si>
  <si>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</si>
  <si>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</si>
  <si>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</si>
  <si>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</si>
  <si>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</si>
  <si>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</si>
  <si>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</si>
  <si>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</si>
  <si>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</si>
  <si>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</si>
  <si>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</si>
  <si>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</si>
  <si>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</si>
  <si>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</si>
  <si>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</si>
  <si>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</si>
  <si>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</si>
  <si>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</si>
  <si>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</si>
  <si>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</si>
  <si>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</si>
  <si>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</si>
  <si>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</si>
  <si>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</si>
  <si>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</si>
  <si>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</si>
  <si>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</si>
  <si>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</si>
  <si>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</si>
  <si>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</si>
  <si>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</si>
  <si>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</si>
  <si>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</si>
  <si>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</si>
  <si>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</si>
  <si>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</si>
  <si>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</si>
  <si>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</si>
  <si>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</si>
  <si>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</si>
  <si>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</si>
  <si>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</si>
  <si>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</si>
  <si>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</si>
  <si>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</si>
  <si>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</si>
  <si>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</si>
  <si>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</si>
  <si>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</si>
  <si>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</si>
  <si>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</si>
  <si>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</si>
  <si>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</si>
  <si>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</si>
  <si>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</si>
  <si>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</si>
  <si>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</si>
  <si>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</si>
  <si>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</si>
  <si>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</si>
  <si>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</si>
  <si>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</si>
  <si>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</si>
  <si>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</si>
  <si>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</si>
  <si>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</si>
  <si>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</si>
  <si>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</si>
  <si>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</si>
  <si>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</si>
  <si>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</si>
  <si>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</si>
  <si>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</si>
  <si>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</si>
  <si>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</si>
  <si>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</si>
  <si>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</si>
  <si>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</si>
  <si>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</si>
  <si>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</si>
  <si>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</si>
  <si>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</si>
  <si>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</si>
  <si>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</si>
  <si>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</si>
  <si>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</si>
  <si>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</si>
  <si>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</si>
  <si>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</si>
  <si>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</si>
  <si>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</si>
  <si>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</si>
  <si>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</si>
  <si>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</si>
  <si>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</si>
  <si>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</si>
  <si>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</si>
  <si>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</si>
  <si>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</si>
  <si>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</si>
  <si>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</si>
  <si>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</si>
  <si>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</si>
  <si>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</si>
  <si>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</si>
  <si>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</si>
  <si>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</si>
  <si>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</si>
  <si>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</si>
  <si>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</si>
  <si>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</si>
  <si>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</si>
  <si>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</si>
  <si>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</si>
  <si>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</si>
  <si>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</si>
  <si>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</si>
  <si>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</si>
  <si>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</si>
  <si>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</si>
  <si>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</si>
  <si>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</si>
  <si>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</si>
  <si>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</si>
  <si>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</si>
  <si>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</si>
  <si>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</si>
  <si>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</si>
  <si>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</si>
  <si>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</si>
  <si>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</si>
  <si>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</si>
  <si>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</si>
  <si>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</si>
  <si>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</si>
  <si>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</si>
  <si>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</si>
  <si>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</si>
  <si>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</si>
  <si>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</si>
  <si>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</si>
  <si>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</si>
  <si>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</si>
  <si>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</si>
  <si>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</si>
  <si>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</si>
  <si>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</si>
  <si>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</si>
  <si>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</si>
  <si>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</si>
  <si>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</si>
  <si>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</si>
  <si>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</si>
  <si>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</si>
  <si>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</si>
  <si>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</si>
  <si>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</si>
  <si>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</si>
  <si>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</si>
  <si>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</si>
  <si>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</si>
  <si>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</si>
  <si>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</si>
  <si>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</si>
  <si>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</si>
  <si>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</si>
  <si>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</si>
  <si>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</si>
  <si>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</si>
  <si>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</si>
  <si>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</si>
  <si>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</si>
  <si>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</si>
  <si>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</si>
  <si>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</si>
  <si>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</si>
  <si>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</si>
  <si>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</si>
  <si>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</si>
  <si>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</si>
  <si>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</si>
  <si>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</si>
  <si>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</si>
  <si>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</si>
  <si>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</si>
  <si>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</si>
  <si>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</si>
  <si>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</si>
  <si>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</si>
  <si>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</si>
  <si>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</si>
  <si>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</si>
  <si>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</si>
  <si>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</si>
  <si>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</si>
  <si>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</si>
  <si>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</si>
  <si>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</si>
  <si>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</si>
  <si>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</si>
  <si>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</si>
  <si>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</si>
  <si>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</si>
  <si>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</si>
  <si>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</si>
  <si>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</si>
  <si>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</si>
  <si>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</si>
  <si>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</si>
  <si>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</si>
  <si>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</si>
  <si>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</si>
  <si>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</si>
  <si>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</si>
  <si>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</si>
  <si>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</si>
  <si>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</si>
  <si>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</si>
  <si>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</si>
  <si>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</si>
  <si>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</si>
  <si>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</si>
  <si>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</si>
  <si>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</si>
  <si>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</si>
  <si>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</si>
  <si>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</si>
  <si>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</si>
  <si>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</si>
  <si>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</si>
  <si>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</si>
  <si>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</si>
  <si>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</si>
  <si>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</si>
  <si>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</si>
  <si>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</si>
  <si>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</si>
  <si>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</si>
  <si>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</si>
  <si>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</si>
  <si>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</si>
  <si>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</si>
  <si>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</si>
  <si>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</si>
  <si>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</si>
  <si>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</si>
  <si>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</si>
  <si>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</si>
  <si>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</si>
  <si>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</si>
  <si>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</si>
  <si>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</si>
  <si>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</si>
  <si>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</si>
  <si>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</si>
  <si>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</si>
  <si>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</si>
  <si>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</si>
  <si>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</si>
  <si>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</si>
  <si>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</si>
  <si>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</si>
  <si>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</si>
  <si>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</si>
  <si>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</si>
  <si>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</si>
  <si>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</si>
  <si>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</si>
  <si>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</si>
  <si>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</si>
  <si>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</si>
  <si>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</si>
  <si>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</si>
  <si>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</si>
  <si>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</si>
  <si>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</si>
  <si>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</si>
  <si>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</si>
  <si>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</si>
  <si>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</si>
  <si>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</si>
  <si>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</si>
  <si>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</si>
  <si>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</si>
  <si>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</si>
  <si>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</si>
  <si>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</si>
  <si>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</si>
  <si>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</si>
  <si>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</si>
  <si>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</si>
  <si>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</si>
  <si>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</si>
  <si>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</si>
  <si>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</si>
  <si>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</si>
  <si>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</si>
  <si>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</si>
  <si>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</si>
  <si>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</si>
  <si>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</si>
  <si>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</si>
  <si>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</si>
  <si>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</si>
  <si>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</si>
  <si>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</si>
  <si>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</si>
  <si>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</si>
  <si>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</si>
  <si>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</si>
  <si>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</si>
  <si>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</si>
  <si>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</si>
  <si>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</si>
  <si>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</si>
  <si>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</si>
  <si>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</si>
  <si>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</si>
  <si>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</si>
  <si>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</si>
  <si>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</si>
  <si>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</si>
  <si>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</si>
  <si>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</si>
  <si>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</si>
  <si>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</si>
  <si>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</si>
  <si>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</si>
  <si>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</si>
  <si>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</si>
  <si>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</si>
  <si>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</si>
  <si>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</si>
  <si>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</si>
  <si>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</si>
  <si>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</si>
  <si>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</si>
  <si>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</si>
  <si>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</si>
  <si>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</si>
  <si>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</si>
  <si>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</si>
  <si>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</si>
  <si>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</si>
  <si>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</si>
  <si>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</si>
  <si>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</si>
  <si>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</si>
  <si>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</si>
  <si>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</si>
  <si>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</si>
  <si>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</si>
  <si>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</si>
  <si>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</si>
  <si>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</si>
  <si>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</si>
  <si>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</si>
  <si>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</si>
  <si>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</si>
  <si>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</si>
  <si>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</si>
  <si>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</si>
  <si>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</si>
  <si>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</si>
  <si>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</si>
  <si>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</si>
  <si>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</si>
  <si>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</si>
  <si>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</si>
  <si>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</si>
  <si>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</si>
  <si>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</si>
  <si>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</si>
  <si>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</si>
  <si>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</si>
  <si>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</si>
  <si>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</si>
  <si>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</si>
  <si>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</si>
  <si>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</si>
  <si>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</si>
  <si>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</si>
  <si>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</si>
  <si>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</si>
  <si>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</si>
  <si>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</si>
  <si>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</si>
  <si>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</si>
  <si>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</si>
  <si>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</si>
  <si>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</si>
  <si>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</si>
  <si>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</si>
  <si>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</si>
  <si>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</si>
  <si>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</si>
  <si>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</si>
  <si>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</si>
  <si>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</si>
  <si>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</si>
  <si>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</si>
  <si>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</si>
  <si>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</si>
  <si>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</si>
  <si>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</si>
  <si>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</si>
  <si>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</si>
  <si>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</si>
  <si>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</si>
  <si>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</si>
  <si>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</si>
  <si>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</si>
  <si>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</si>
  <si>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</si>
  <si>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</si>
  <si>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</si>
  <si>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</si>
  <si>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</si>
  <si>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</si>
  <si>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</si>
  <si>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</si>
  <si>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</si>
  <si>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</si>
  <si>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</si>
  <si>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</si>
  <si>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</si>
  <si>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</si>
  <si>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</si>
  <si>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</si>
  <si>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</si>
  <si>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</si>
  <si>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</si>
  <si>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</si>
  <si>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</si>
  <si>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</si>
  <si>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</si>
  <si>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</si>
  <si>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</si>
  <si>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</si>
  <si>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</si>
  <si>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</si>
  <si>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</si>
  <si>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</si>
  <si>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</si>
  <si>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</si>
  <si>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</si>
  <si>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</si>
  <si>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</si>
  <si>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</si>
  <si>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</si>
  <si>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</si>
  <si>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</si>
  <si>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</si>
  <si>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</si>
  <si>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</si>
  <si>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</si>
  <si>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</si>
  <si>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</si>
  <si>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</si>
  <si>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</si>
  <si>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</si>
  <si>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</si>
  <si>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</si>
  <si>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</si>
  <si>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</si>
  <si>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</si>
  <si>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</si>
  <si>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</si>
  <si>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</si>
  <si>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</si>
  <si>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</si>
  <si>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</si>
  <si>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</si>
  <si>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</si>
  <si>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</si>
  <si>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</si>
  <si>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</si>
  <si>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</si>
  <si>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</si>
  <si>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</si>
  <si>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</si>
  <si>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</si>
  <si>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</si>
  <si>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</si>
  <si>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</si>
  <si>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</si>
  <si>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</si>
  <si>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</si>
  <si>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</si>
  <si>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</si>
  <si>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</si>
  <si>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</si>
  <si>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</si>
  <si>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</si>
  <si>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</si>
  <si>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</si>
  <si>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</si>
  <si>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</si>
  <si>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</si>
  <si>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</si>
  <si>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</si>
  <si>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</si>
  <si>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</si>
  <si>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</si>
  <si>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</si>
  <si>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</si>
  <si>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</si>
  <si>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</si>
  <si>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</si>
  <si>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</si>
  <si>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</si>
  <si>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</si>
  <si>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</si>
  <si>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</si>
  <si>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</si>
  <si>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</si>
  <si>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</si>
  <si>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</si>
  <si>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</si>
  <si>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</si>
  <si>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</si>
  <si>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</si>
  <si>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</si>
  <si>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</si>
  <si>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</si>
  <si>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</si>
  <si>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</si>
  <si>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</si>
  <si>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</si>
  <si>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</si>
  <si>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</si>
  <si>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</si>
  <si>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</si>
  <si>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</si>
  <si>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</si>
  <si>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</si>
  <si>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</si>
  <si>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</si>
  <si>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</si>
  <si>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</si>
  <si>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</si>
  <si>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</si>
  <si>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</si>
  <si>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</si>
  <si>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</si>
  <si>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</si>
  <si>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</si>
  <si>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</si>
  <si>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</si>
  <si>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</si>
  <si>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</si>
  <si>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</si>
  <si>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</si>
  <si>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</si>
  <si>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</si>
  <si>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</si>
  <si>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</si>
  <si>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</si>
  <si>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</si>
  <si>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</si>
  <si>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</si>
  <si>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</si>
  <si>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</si>
  <si>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</si>
  <si>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</si>
  <si>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</si>
  <si>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</si>
  <si>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</si>
  <si>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</si>
  <si>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</si>
  <si>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</si>
  <si>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</si>
  <si>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</si>
  <si>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</si>
  <si>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</si>
  <si>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</si>
  <si>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</si>
  <si>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</si>
  <si>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</si>
  <si>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</si>
  <si>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</si>
  <si>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</si>
  <si>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</si>
  <si>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</si>
  <si>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</si>
  <si>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</si>
  <si>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</si>
  <si>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</si>
  <si>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</si>
  <si>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</si>
  <si>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</si>
  <si>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</si>
  <si>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</si>
  <si>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</si>
  <si>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</si>
  <si>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</si>
  <si>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</si>
  <si>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</si>
  <si>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</si>
  <si>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</si>
  <si>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</si>
  <si>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</si>
  <si>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</si>
  <si>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</si>
  <si>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</si>
  <si>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</si>
  <si>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</si>
  <si>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</si>
  <si>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</si>
  <si>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</si>
  <si>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</si>
  <si>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</si>
  <si>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</si>
  <si>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</si>
  <si>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</si>
  <si>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</si>
  <si>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</si>
  <si>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</si>
  <si>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</si>
  <si>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</si>
  <si>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</si>
  <si>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</si>
  <si>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</si>
  <si>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</si>
  <si>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</si>
  <si>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</si>
  <si>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</si>
  <si>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</si>
  <si>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</si>
  <si>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</si>
  <si>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</si>
  <si>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</si>
  <si>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</si>
  <si>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</si>
  <si>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</si>
  <si>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</si>
  <si>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</si>
  <si>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</si>
  <si>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</si>
  <si>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</si>
  <si>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</si>
  <si>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</si>
  <si>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</si>
  <si>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</si>
  <si>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</si>
  <si>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</si>
  <si>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</si>
  <si>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</si>
  <si>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</si>
  <si>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</si>
  <si>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</si>
  <si>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</si>
  <si>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</si>
  <si>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</si>
  <si>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</si>
  <si>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</si>
  <si>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</si>
  <si>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</si>
  <si>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</si>
  <si>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</si>
  <si>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</si>
  <si>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</si>
  <si>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</si>
  <si>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</si>
  <si>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</si>
  <si>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</si>
  <si>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</si>
  <si>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</si>
  <si>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</si>
  <si>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</si>
  <si>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</si>
  <si>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</si>
  <si>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</si>
  <si>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</si>
  <si>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</si>
  <si>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</si>
  <si>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</si>
  <si>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</si>
  <si>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</si>
  <si>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</si>
  <si>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</si>
  <si>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</si>
  <si>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</si>
  <si>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</si>
  <si>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</si>
  <si>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</si>
  <si>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</si>
  <si>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</si>
  <si>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</si>
  <si>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</si>
  <si>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</si>
  <si>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</si>
  <si>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</si>
  <si>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</si>
  <si>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</si>
  <si>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</si>
  <si>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</si>
  <si>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</si>
  <si>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</si>
  <si>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</si>
  <si>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</si>
  <si>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</si>
  <si>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</si>
  <si>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</si>
  <si>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</si>
  <si>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</si>
  <si>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</si>
  <si>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</si>
  <si>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</si>
  <si>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</si>
  <si>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</si>
  <si>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</si>
  <si>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</si>
  <si>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</si>
  <si>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</si>
  <si>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</si>
  <si>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</si>
  <si>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</si>
  <si>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</si>
  <si>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</si>
  <si>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</si>
  <si>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</si>
  <si>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</si>
  <si>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</si>
  <si>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</si>
  <si>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</si>
  <si>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</si>
  <si>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</si>
  <si>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</si>
  <si>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</si>
  <si>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</si>
  <si>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</si>
  <si>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</si>
  <si>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</si>
  <si>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</si>
  <si>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</si>
  <si>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</si>
  <si>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</si>
  <si>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</si>
  <si>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</si>
  <si>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</si>
  <si>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</si>
  <si>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</si>
  <si>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</si>
  <si>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</si>
  <si>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</si>
  <si>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</si>
  <si>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</si>
  <si>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</si>
  <si>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</si>
  <si>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</si>
  <si>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</si>
  <si>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</si>
  <si>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</si>
  <si>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</si>
  <si>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</si>
  <si>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</si>
  <si>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</si>
  <si>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</si>
  <si>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</si>
  <si>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</si>
  <si>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</si>
  <si>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</si>
  <si>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</si>
  <si>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</si>
  <si>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</si>
  <si>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</si>
  <si>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</si>
  <si>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</si>
  <si>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</si>
  <si>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</si>
  <si>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</si>
  <si>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</si>
  <si>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</si>
  <si>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</si>
  <si>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</si>
  <si>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</si>
  <si>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</si>
  <si>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</si>
  <si>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</si>
  <si>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</si>
  <si>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</si>
  <si>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</si>
  <si>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</si>
  <si>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</si>
  <si>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</si>
  <si>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</si>
  <si>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</si>
  <si>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</si>
  <si>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</si>
  <si>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</si>
  <si>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</si>
  <si>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</si>
  <si>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</si>
  <si>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</si>
  <si>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</si>
  <si>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</si>
  <si>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</si>
  <si>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</si>
  <si>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</si>
  <si>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</si>
  <si>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</si>
  <si>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</si>
  <si>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</si>
  <si>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</si>
  <si>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</si>
  <si>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</si>
  <si>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</si>
  <si>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</si>
  <si>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</si>
  <si>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</si>
  <si>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</si>
  <si>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</si>
  <si>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</si>
  <si>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</si>
  <si>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</si>
  <si>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</si>
  <si>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</si>
  <si>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</si>
  <si>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</si>
  <si>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</si>
  <si>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</si>
  <si>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</si>
  <si>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</si>
  <si>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</si>
  <si>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</si>
  <si>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</si>
  <si>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</si>
  <si>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</si>
  <si>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</si>
  <si>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</si>
  <si>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</si>
  <si>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</si>
  <si>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</si>
  <si>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</si>
  <si>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</si>
  <si>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</si>
  <si>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</si>
  <si>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</si>
  <si>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</si>
  <si>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</si>
  <si>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</si>
  <si>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</si>
  <si>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</si>
  <si>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</si>
  <si>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</si>
  <si>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</si>
  <si>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</si>
  <si>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</si>
  <si>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</si>
  <si>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</si>
  <si>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</si>
  <si>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</si>
  <si>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</si>
  <si>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</si>
  <si>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</si>
  <si>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</si>
  <si>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</si>
  <si>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</si>
  <si>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</si>
  <si>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</si>
  <si>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</si>
  <si>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</si>
  <si>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</si>
  <si>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</si>
  <si>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</si>
  <si>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</si>
  <si>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</si>
  <si>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</si>
  <si>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</si>
  <si>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</si>
  <si>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</si>
  <si>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</si>
  <si>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</si>
  <si>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</si>
  <si>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</si>
  <si>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</si>
  <si>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</si>
  <si>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</si>
  <si>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</si>
  <si>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</si>
  <si>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</si>
  <si>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</si>
  <si>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</si>
  <si>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</si>
  <si>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</si>
  <si>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</si>
  <si>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</si>
  <si>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</si>
  <si>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</si>
  <si>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</si>
  <si>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</si>
  <si>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</si>
  <si>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</si>
  <si>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</si>
  <si>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</si>
  <si>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</si>
  <si>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</si>
  <si>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</si>
  <si>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</si>
  <si>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</si>
  <si>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</si>
  <si>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</si>
  <si>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</si>
  <si>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</si>
  <si>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</si>
  <si>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</si>
  <si>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</si>
  <si>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</si>
  <si>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</si>
  <si>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</si>
  <si>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</si>
  <si>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</si>
  <si>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</si>
  <si>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</si>
  <si>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</si>
  <si>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</si>
  <si>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</si>
  <si>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</si>
  <si>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</si>
  <si>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</si>
  <si>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</si>
  <si>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</si>
  <si>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</si>
  <si>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</si>
  <si>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</si>
  <si>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</si>
  <si>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</si>
  <si>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</si>
  <si>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</si>
  <si>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</si>
  <si>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</si>
  <si>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</si>
  <si>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</si>
  <si>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</si>
  <si>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</si>
  <si>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</si>
  <si>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</si>
  <si>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</si>
  <si>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</si>
  <si>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</si>
  <si>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</si>
  <si>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</si>
  <si>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</si>
  <si>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</si>
  <si>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</si>
  <si>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</si>
  <si>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</si>
  <si>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</si>
  <si>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</si>
  <si>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</si>
  <si>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</si>
  <si>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</si>
  <si>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</si>
  <si>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</si>
  <si>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</si>
  <si>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</si>
  <si>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</si>
  <si>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</si>
  <si>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</si>
  <si>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</si>
  <si>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</si>
  <si>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</si>
  <si>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</si>
  <si>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</si>
  <si>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</si>
  <si>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</si>
  <si>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</si>
  <si>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</si>
  <si>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</si>
  <si>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</si>
  <si>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</si>
  <si>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</si>
  <si>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</si>
  <si>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</si>
  <si>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</si>
  <si>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</si>
  <si>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</si>
  <si>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</si>
  <si>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</si>
  <si>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</si>
  <si>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</si>
  <si>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</si>
  <si>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</si>
  <si>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</si>
  <si>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</si>
  <si>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</si>
  <si>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</si>
  <si>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</si>
  <si>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</si>
  <si>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</si>
  <si>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</si>
  <si>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</si>
  <si>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</si>
  <si>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</si>
  <si>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</si>
  <si>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</si>
  <si>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</si>
  <si>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</si>
  <si>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</si>
  <si>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</si>
  <si>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</si>
  <si>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</si>
  <si>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</si>
  <si>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</si>
  <si>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</si>
  <si>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</si>
  <si>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</si>
  <si>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</si>
  <si>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</si>
  <si>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</si>
  <si>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</si>
  <si>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</si>
  <si>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</si>
  <si>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</si>
  <si>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</si>
  <si>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</si>
  <si>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</si>
  <si>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</si>
  <si>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</si>
  <si>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</si>
  <si>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</si>
  <si>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</si>
  <si>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</si>
  <si>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</si>
  <si>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</si>
  <si>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</si>
  <si>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</si>
  <si>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</si>
  <si>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</si>
  <si>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</si>
  <si>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</si>
  <si>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</si>
  <si>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</si>
  <si>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</si>
  <si>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</si>
  <si>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</si>
  <si>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</si>
  <si>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</si>
  <si>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</si>
  <si>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</si>
  <si>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</si>
  <si>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</si>
  <si>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</si>
  <si>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</si>
  <si>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</si>
  <si>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</si>
  <si>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</si>
  <si>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</si>
  <si>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</si>
  <si>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</si>
  <si>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</si>
  <si>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</si>
  <si>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</si>
  <si>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</si>
  <si>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</si>
  <si>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</si>
  <si>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</si>
  <si>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</si>
  <si>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</si>
  <si>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</si>
  <si>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</si>
  <si>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</si>
  <si>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</si>
  <si>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</si>
  <si>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</si>
  <si>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</si>
  <si>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</si>
  <si>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</si>
  <si>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</si>
  <si>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</si>
  <si>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</si>
  <si>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</si>
  <si>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</si>
  <si>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</si>
  <si>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</si>
  <si>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</si>
  <si>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</si>
  <si>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</si>
  <si>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</si>
  <si>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</si>
  <si>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</si>
  <si>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</si>
  <si>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</si>
  <si>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</si>
  <si>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</si>
  <si>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</si>
  <si>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</si>
  <si>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</si>
  <si>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</si>
  <si>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</si>
  <si>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</si>
  <si>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</si>
  <si>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</si>
  <si>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</si>
  <si>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</si>
  <si>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</si>
  <si>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</si>
  <si>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</si>
  <si>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</si>
  <si>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</si>
  <si>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</si>
  <si>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</si>
  <si>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</si>
  <si>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</si>
  <si>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</si>
  <si>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</si>
  <si>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</si>
  <si>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</si>
  <si>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</si>
  <si>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</si>
  <si>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</si>
  <si>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</si>
  <si>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</si>
  <si>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</si>
  <si>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</si>
  <si>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</si>
  <si>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</si>
  <si>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</si>
  <si>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</si>
  <si>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</si>
  <si>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</si>
  <si>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</si>
  <si>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</si>
  <si>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</si>
  <si>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</si>
  <si>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</si>
  <si>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</si>
  <si>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</si>
  <si>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</si>
  <si>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</si>
  <si>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</si>
  <si>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</si>
  <si>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</si>
  <si>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</si>
  <si>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</si>
  <si>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</si>
  <si>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</si>
  <si>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</si>
  <si>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</si>
  <si>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</si>
  <si>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</si>
  <si>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</si>
  <si>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</si>
  <si>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</si>
  <si>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</si>
  <si>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</si>
  <si>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</si>
  <si>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</si>
  <si>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</si>
  <si>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</si>
  <si>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</si>
  <si>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</si>
  <si>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</si>
  <si>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</si>
  <si>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</si>
  <si>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</si>
  <si>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</si>
  <si>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</si>
  <si>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</si>
  <si>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</si>
  <si>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</si>
  <si>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</si>
  <si>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</si>
  <si>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</si>
  <si>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</si>
  <si>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</si>
  <si>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</si>
  <si>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</si>
  <si>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</si>
  <si>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</si>
  <si>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</si>
  <si>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</si>
  <si>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</si>
  <si>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</si>
  <si>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</si>
  <si>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</si>
  <si>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</si>
  <si>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</si>
  <si>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</si>
  <si>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</si>
  <si>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</si>
  <si>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</si>
  <si>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</si>
  <si>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</si>
  <si>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</si>
  <si>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</si>
  <si>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</si>
  <si>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</si>
  <si>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</si>
  <si>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</si>
  <si>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</si>
  <si>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</si>
  <si>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</si>
  <si>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</si>
  <si>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</si>
  <si>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</si>
  <si>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</si>
  <si>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</si>
  <si>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</si>
  <si>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</si>
  <si>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</si>
  <si>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</si>
  <si>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</si>
  <si>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</si>
  <si>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</si>
  <si>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</si>
  <si>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</si>
  <si>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</si>
  <si>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</si>
  <si>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</si>
  <si>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</si>
  <si>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</si>
  <si>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</si>
  <si>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</si>
  <si>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</si>
  <si>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</si>
  <si>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</si>
  <si>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</si>
  <si>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</si>
  <si>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</si>
  <si>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</si>
  <si>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</si>
  <si>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</si>
  <si>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</si>
  <si>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</si>
  <si>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</si>
  <si>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</si>
  <si>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</si>
  <si>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</si>
  <si>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</si>
  <si>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</si>
  <si>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</si>
  <si>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</si>
  <si>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</si>
  <si>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</si>
  <si>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</si>
  <si>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</si>
  <si>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</si>
  <si>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</si>
  <si>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</si>
  <si>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</si>
  <si>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</si>
  <si>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</si>
  <si>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</si>
  <si>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</si>
  <si>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</si>
  <si>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</si>
  <si>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</si>
  <si>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</si>
  <si>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</si>
  <si>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</si>
  <si>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</si>
  <si>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</si>
  <si>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</si>
  <si>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</si>
  <si>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</si>
  <si>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</si>
  <si>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</si>
  <si>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</si>
  <si>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</si>
  <si>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</si>
  <si>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</si>
  <si>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</si>
  <si>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</si>
  <si>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</si>
  <si>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</si>
  <si>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</si>
  <si>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</si>
  <si>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</si>
  <si>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</si>
  <si>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</si>
  <si>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</si>
  <si>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</si>
  <si>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</si>
  <si>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</si>
  <si>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</si>
  <si>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</si>
  <si>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</si>
  <si>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</si>
  <si>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</si>
  <si>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</si>
  <si>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</si>
  <si>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</si>
  <si>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</si>
  <si>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</si>
  <si>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</si>
  <si>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</si>
  <si>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</si>
  <si>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</si>
  <si>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</si>
  <si>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</si>
  <si>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</si>
  <si>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</si>
  <si>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</si>
  <si>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</si>
  <si>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</si>
  <si>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</si>
  <si>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</si>
  <si>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</si>
  <si>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</si>
  <si>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</si>
  <si>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</si>
  <si>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</si>
  <si>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</si>
  <si>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</si>
  <si>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</si>
  <si>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</si>
  <si>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</si>
  <si>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</si>
  <si>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</si>
  <si>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</si>
  <si>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</si>
  <si>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</si>
  <si>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</si>
  <si>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</si>
  <si>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</si>
  <si>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</si>
  <si>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</si>
  <si>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</si>
  <si>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</si>
  <si>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</si>
  <si>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</si>
  <si>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</si>
  <si>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</si>
  <si>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</si>
  <si>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</si>
  <si>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</si>
  <si>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</si>
  <si>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</si>
  <si>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</si>
  <si>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</si>
  <si>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</si>
  <si>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</si>
  <si>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</si>
  <si>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</si>
  <si>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</si>
  <si>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</si>
  <si>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</si>
  <si>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</si>
  <si>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</si>
  <si>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</si>
  <si>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</si>
  <si>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</si>
  <si>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</si>
  <si>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</si>
  <si>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</si>
  <si>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</si>
  <si>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</si>
  <si>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</si>
  <si>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</si>
  <si>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</si>
  <si>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</si>
  <si>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</si>
  <si>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</si>
  <si>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</si>
  <si>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</si>
  <si>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</si>
  <si>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</si>
  <si>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</si>
  <si>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</si>
  <si>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</si>
  <si>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</si>
  <si>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</si>
  <si>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</si>
  <si>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</si>
  <si>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</si>
  <si>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</si>
  <si>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</si>
  <si>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</si>
  <si>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</si>
  <si>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</si>
  <si>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</si>
  <si>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</si>
  <si>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</si>
  <si>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</si>
  <si>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</si>
  <si>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</si>
  <si>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</si>
  <si>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</si>
  <si>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</si>
  <si>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</si>
  <si>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</si>
  <si>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</si>
  <si>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</si>
  <si>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</si>
  <si>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</si>
  <si>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</si>
  <si>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</si>
  <si>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</si>
  <si>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</si>
  <si>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</si>
  <si>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</si>
  <si>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</si>
  <si>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</si>
  <si>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</si>
  <si>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</si>
  <si>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</si>
  <si>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</si>
  <si>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</si>
  <si>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</si>
  <si>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</si>
  <si>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</si>
  <si>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</si>
  <si>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</si>
  <si>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</si>
  <si>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</si>
  <si>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</si>
  <si>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</si>
  <si>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</si>
  <si>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</si>
  <si>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</si>
  <si>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</si>
  <si>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</si>
  <si>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</si>
  <si>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</si>
  <si>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</si>
  <si>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</si>
  <si>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</si>
  <si>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</si>
  <si>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</si>
  <si>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</si>
  <si>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</si>
  <si>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</si>
  <si>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</si>
  <si>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</si>
  <si>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</si>
  <si>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</si>
  <si>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</si>
  <si>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</si>
  <si>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</si>
  <si>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</si>
  <si>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</si>
  <si>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</si>
  <si>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</si>
  <si>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</si>
  <si>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</si>
  <si>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</si>
  <si>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</si>
  <si>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</si>
  <si>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</si>
  <si>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</si>
  <si>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</si>
  <si>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</si>
  <si>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</si>
  <si>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</si>
  <si>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</si>
  <si>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</si>
  <si>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</si>
  <si>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</si>
  <si>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</si>
  <si>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</si>
  <si>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</si>
  <si>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</si>
  <si>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</si>
  <si>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</si>
  <si>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</si>
  <si>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</si>
  <si>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</si>
  <si>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</si>
  <si>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</si>
  <si>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</si>
  <si>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</si>
  <si>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</si>
  <si>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</si>
  <si>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</si>
  <si>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</si>
  <si>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</si>
  <si>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</si>
  <si>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</si>
  <si>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</si>
  <si>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</si>
  <si>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</si>
  <si>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</si>
  <si>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</si>
  <si>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</si>
  <si>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</si>
  <si>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</si>
  <si>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</si>
  <si>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</si>
  <si>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</si>
  <si>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</si>
  <si>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</si>
  <si>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</si>
  <si>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</si>
  <si>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</si>
  <si>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</si>
  <si>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</si>
  <si>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</si>
  <si>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</si>
  <si>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</si>
  <si>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</si>
  <si>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</si>
  <si>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</si>
  <si>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</si>
  <si>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</si>
  <si>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</si>
  <si>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</si>
  <si>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</si>
  <si>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</si>
  <si>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</si>
  <si>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</si>
  <si>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</si>
  <si>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</si>
  <si>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</si>
  <si>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</si>
  <si>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</si>
  <si>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</si>
  <si>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</si>
  <si>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</si>
  <si>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</si>
  <si>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</si>
  <si>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</si>
  <si>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</si>
  <si>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</si>
  <si>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</si>
  <si>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</si>
  <si>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</si>
  <si>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</si>
  <si>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</si>
  <si>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</si>
  <si>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</si>
  <si>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</si>
  <si>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</si>
  <si>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</si>
  <si>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</si>
  <si>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</si>
  <si>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</si>
  <si>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</si>
  <si>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</si>
  <si>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</si>
  <si>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</si>
  <si>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</si>
  <si>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</si>
  <si>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</si>
  <si>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</si>
  <si>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</si>
  <si>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</si>
  <si>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</si>
  <si>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</si>
  <si>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</si>
  <si>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</si>
  <si>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</si>
  <si>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</si>
  <si>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</si>
  <si>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</si>
  <si>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</si>
  <si>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</si>
  <si>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</si>
  <si>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</si>
  <si>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</si>
  <si>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</si>
  <si>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</si>
  <si>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</si>
  <si>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</si>
  <si>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</si>
  <si>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</si>
  <si>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</si>
  <si>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</si>
  <si>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</si>
  <si>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</si>
  <si>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</si>
  <si>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</si>
  <si>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</si>
  <si>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</si>
  <si>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</si>
  <si>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</si>
  <si>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</si>
  <si>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</si>
  <si>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</si>
  <si>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</si>
  <si>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</si>
  <si>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</si>
  <si>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</si>
  <si>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</si>
  <si>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</si>
  <si>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</si>
  <si>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</si>
  <si>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</si>
  <si>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</si>
  <si>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</si>
  <si>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</si>
  <si>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</si>
  <si>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</si>
  <si>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</si>
  <si>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</si>
  <si>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</si>
  <si>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</si>
  <si>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</si>
  <si>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</si>
  <si>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</si>
  <si>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</si>
  <si>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</si>
  <si>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</si>
  <si>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</si>
  <si>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</si>
  <si>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</si>
  <si>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</si>
  <si>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</si>
  <si>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</si>
  <si>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</si>
  <si>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</si>
  <si>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</si>
  <si>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</si>
  <si>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</si>
  <si>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</si>
  <si>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</si>
  <si>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</si>
  <si>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</si>
  <si>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</si>
  <si>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</si>
  <si>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</si>
  <si>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</si>
  <si>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</si>
  <si>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</si>
  <si>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</si>
  <si>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</si>
  <si>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</si>
  <si>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</si>
  <si>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</si>
  <si>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</si>
  <si>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</si>
  <si>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</si>
  <si>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</si>
  <si>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</si>
  <si>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</si>
  <si>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</si>
  <si>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</si>
  <si>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</si>
  <si>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</si>
  <si>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</si>
  <si>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</si>
  <si>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</si>
  <si>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</si>
  <si>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</si>
  <si>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</si>
  <si>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</si>
  <si>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</si>
  <si>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</si>
  <si>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</si>
  <si>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</si>
  <si>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</si>
  <si>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</si>
  <si>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</si>
  <si>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</si>
  <si>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</si>
  <si>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</si>
  <si>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</si>
  <si>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</si>
  <si>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</si>
  <si>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</si>
  <si>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</si>
  <si>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</si>
  <si>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</si>
  <si>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</si>
  <si>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</si>
  <si>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</si>
  <si>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</si>
  <si>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</si>
  <si>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</si>
  <si>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</si>
  <si>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</si>
  <si>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</si>
  <si>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</si>
  <si>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</si>
  <si>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</si>
  <si>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</si>
  <si>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</si>
  <si>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</si>
  <si>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</si>
  <si>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</si>
  <si>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</si>
  <si>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</si>
  <si>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</si>
  <si>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</si>
  <si>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</si>
  <si>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</si>
  <si>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</si>
  <si>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</si>
  <si>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</si>
  <si>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</si>
  <si>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</si>
  <si>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</si>
  <si>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</si>
  <si>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</si>
  <si>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</si>
  <si>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</si>
  <si>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</si>
  <si>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</si>
  <si>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</si>
  <si>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</si>
  <si>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</si>
  <si>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</si>
  <si>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</si>
  <si>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</si>
  <si>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</si>
  <si>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</si>
  <si>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</si>
  <si>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</si>
  <si>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</si>
  <si>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</si>
  <si>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</si>
  <si>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</si>
  <si>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</si>
  <si>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</si>
  <si>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</si>
  <si>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</si>
  <si>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</si>
  <si>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</si>
  <si>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</si>
  <si>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</si>
  <si>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</si>
  <si>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</si>
  <si>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</si>
  <si>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</si>
  <si>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</si>
  <si>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</si>
  <si>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</si>
  <si>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</si>
  <si>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</si>
  <si>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</si>
  <si>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</si>
  <si>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</si>
  <si>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</si>
  <si>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</si>
  <si>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</si>
  <si>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</si>
  <si>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</si>
  <si>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</si>
  <si>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</si>
  <si>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</si>
  <si>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</si>
  <si>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</si>
  <si>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</si>
  <si>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</si>
  <si>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</si>
  <si>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</si>
  <si>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</si>
  <si>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</si>
  <si>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</si>
  <si>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</si>
  <si>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</si>
  <si>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</si>
  <si>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</si>
  <si>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</si>
  <si>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</si>
  <si>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</si>
  <si>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</si>
  <si>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</si>
  <si>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</si>
  <si>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</si>
  <si>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</si>
  <si>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</si>
  <si>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</si>
  <si>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</si>
  <si>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</si>
  <si>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</si>
  <si>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</si>
  <si>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</si>
  <si>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</si>
  <si>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</si>
  <si>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</si>
  <si>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</si>
  <si>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</si>
  <si>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</si>
  <si>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</si>
  <si>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</si>
  <si>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</si>
  <si>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</si>
  <si>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</si>
  <si>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</si>
  <si>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</si>
  <si>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</si>
  <si>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</si>
  <si>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</si>
  <si>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</si>
  <si>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</si>
  <si>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</si>
  <si>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</si>
  <si>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</si>
  <si>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</si>
  <si>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</si>
  <si>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</si>
  <si>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</si>
  <si>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</si>
  <si>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</si>
  <si>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</si>
  <si>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</si>
  <si>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</si>
  <si>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</si>
  <si>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</si>
  <si>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</si>
  <si>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</si>
  <si>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</si>
  <si>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</si>
  <si>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</si>
  <si>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</si>
  <si>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</si>
  <si>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</si>
  <si>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</si>
  <si>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</si>
  <si>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</si>
  <si>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</si>
  <si>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</si>
  <si>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</si>
  <si>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</si>
  <si>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</si>
  <si>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</si>
  <si>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</si>
  <si>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</si>
  <si>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</si>
  <si>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</si>
  <si>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</si>
  <si>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</si>
  <si>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</si>
  <si>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</si>
  <si>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</si>
  <si>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</si>
  <si>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</si>
  <si>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</si>
  <si>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</si>
  <si>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</si>
  <si>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</si>
  <si>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</si>
  <si>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</si>
  <si>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</si>
  <si>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</si>
  <si>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</si>
  <si>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</si>
  <si>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</si>
  <si>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</si>
  <si>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</si>
  <si>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</si>
  <si>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</si>
  <si>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</si>
  <si>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</si>
  <si>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</si>
  <si>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</si>
  <si>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</si>
  <si>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</si>
  <si>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</si>
  <si>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</si>
  <si>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</si>
  <si>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</si>
  <si>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</si>
  <si>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</si>
  <si>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</si>
  <si>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</si>
  <si>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</si>
  <si>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</si>
  <si>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</si>
  <si>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</si>
  <si>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</si>
  <si>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</si>
  <si>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</si>
  <si>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</si>
  <si>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</si>
  <si>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</si>
  <si>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</si>
  <si>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</si>
  <si>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</si>
  <si>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</si>
  <si>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</si>
  <si>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</si>
  <si>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</si>
  <si>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</si>
  <si>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</si>
  <si>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</si>
  <si>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</si>
  <si>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</si>
  <si>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</si>
  <si>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</si>
  <si>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</si>
  <si>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</si>
  <si>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</si>
  <si>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</si>
  <si>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</si>
  <si>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</si>
  <si>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</si>
  <si>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</si>
  <si>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</si>
  <si>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</si>
  <si>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</si>
  <si>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</si>
  <si>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</si>
  <si>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</si>
  <si>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</si>
  <si>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</si>
  <si>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</si>
  <si>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</si>
  <si>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</si>
  <si>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</si>
  <si>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</si>
  <si>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</si>
  <si>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</si>
  <si>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</si>
  <si>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</si>
  <si>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</si>
  <si>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</si>
  <si>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</si>
  <si>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</si>
  <si>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</si>
  <si>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</si>
  <si>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</si>
  <si>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</si>
  <si>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</si>
  <si>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</si>
  <si>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</si>
  <si>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</si>
  <si>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</si>
  <si>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</si>
  <si>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</si>
  <si>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</si>
  <si>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</si>
  <si>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</si>
  <si>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</si>
  <si>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</si>
  <si>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</si>
  <si>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</si>
  <si>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</si>
  <si>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</si>
  <si>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</si>
  <si>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</si>
  <si>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</si>
  <si>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</si>
  <si>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</si>
  <si>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</si>
  <si>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</si>
  <si>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</si>
  <si>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</si>
  <si>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</si>
  <si>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</si>
  <si>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</si>
  <si>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</si>
  <si>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</si>
  <si>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</si>
  <si>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</si>
  <si>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</si>
  <si>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</si>
  <si>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</si>
  <si>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</si>
  <si>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</si>
  <si>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</si>
  <si>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</si>
  <si>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</si>
  <si>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</si>
  <si>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</si>
  <si>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</si>
  <si>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</si>
  <si>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</si>
  <si>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</si>
  <si>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</si>
  <si>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</si>
  <si>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</si>
  <si>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</si>
  <si>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</si>
  <si>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</si>
  <si>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</si>
  <si>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</si>
  <si>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</si>
  <si>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</si>
  <si>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</si>
  <si>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</si>
  <si>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</si>
  <si>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</si>
  <si>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</si>
  <si>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</si>
  <si>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</si>
  <si>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</si>
  <si>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</si>
  <si>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</si>
  <si>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</si>
  <si>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</si>
  <si>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</si>
  <si>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</si>
  <si>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</si>
  <si>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</si>
  <si>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</si>
  <si>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</si>
  <si>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</si>
  <si>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</si>
  <si>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</si>
  <si>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</si>
  <si>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</si>
  <si>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</si>
  <si>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</si>
  <si>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</si>
  <si>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</si>
  <si>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</si>
  <si>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</si>
  <si>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</si>
  <si>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</si>
  <si>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</si>
  <si>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</si>
  <si>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</si>
  <si>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</si>
  <si>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</si>
  <si>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</si>
  <si>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</si>
  <si>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</si>
  <si>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</si>
  <si>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</si>
  <si>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</si>
  <si>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</si>
  <si>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</si>
  <si>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</si>
  <si>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</si>
  <si>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</si>
  <si>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</si>
  <si>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</si>
  <si>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</si>
  <si>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</si>
  <si>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</si>
  <si>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</si>
  <si>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</si>
  <si>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</si>
  <si>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</si>
  <si>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</si>
  <si>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</si>
  <si>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</si>
  <si>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</si>
  <si>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</si>
  <si>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</si>
  <si>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</si>
  <si>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</si>
  <si>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</si>
  <si>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</si>
  <si>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</si>
  <si>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</si>
  <si>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</si>
  <si>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</si>
  <si>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</si>
  <si>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</si>
  <si>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</si>
  <si>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</si>
  <si>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</si>
  <si>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</si>
  <si>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</si>
  <si>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</si>
  <si>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</si>
  <si>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</si>
  <si>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</si>
  <si>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</si>
  <si>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</si>
  <si>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</si>
  <si>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</si>
  <si>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</si>
  <si>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</si>
  <si>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</si>
  <si>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</si>
  <si>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</si>
  <si>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</si>
  <si>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</si>
  <si>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</si>
  <si>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</si>
  <si>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</si>
  <si>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</si>
  <si>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</si>
  <si>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</si>
  <si>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</si>
  <si>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</si>
  <si>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</si>
  <si>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</si>
  <si>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</si>
  <si>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</si>
  <si>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</si>
  <si>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</si>
  <si>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</si>
  <si>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</si>
  <si>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</si>
  <si>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</si>
  <si>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</si>
  <si>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</si>
  <si>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</si>
  <si>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</si>
  <si>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</si>
  <si>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</si>
  <si>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</si>
  <si>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</si>
  <si>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</si>
  <si>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</si>
  <si>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</si>
  <si>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</si>
  <si>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</si>
  <si>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</si>
  <si>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</si>
  <si>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</si>
  <si>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</si>
  <si>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</si>
  <si>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</si>
  <si>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</si>
  <si>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</si>
  <si>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</si>
  <si>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</si>
  <si>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</si>
  <si>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</si>
  <si>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</si>
  <si>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</si>
  <si>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</si>
  <si>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</si>
  <si>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</si>
  <si>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</si>
  <si>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</si>
  <si>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</si>
  <si>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</si>
  <si>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</si>
  <si>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</si>
  <si>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</si>
  <si>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</si>
  <si>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</si>
  <si>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</si>
  <si>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</si>
  <si>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</si>
  <si>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</si>
  <si>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</si>
  <si>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</si>
  <si>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</si>
  <si>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</si>
  <si>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</si>
  <si>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</si>
  <si>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</si>
  <si>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</si>
  <si>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</si>
  <si>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</si>
  <si>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</si>
  <si>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</si>
  <si>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</si>
  <si>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</si>
  <si>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</si>
  <si>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</si>
  <si>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</si>
  <si>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</si>
  <si>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</si>
  <si>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</si>
  <si>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</si>
  <si>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</si>
  <si>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</si>
  <si>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</si>
  <si>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</si>
  <si>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</si>
  <si>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</si>
  <si>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</si>
  <si>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</si>
  <si>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</si>
  <si>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</si>
  <si>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</si>
  <si>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</si>
  <si>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</si>
  <si>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</si>
  <si>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</si>
  <si>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</si>
  <si>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</si>
  <si>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</si>
  <si>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</si>
  <si>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</si>
  <si>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</si>
  <si>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</si>
  <si>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</si>
  <si>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</si>
  <si>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</si>
  <si>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</si>
  <si>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</si>
  <si>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</si>
  <si>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</si>
  <si>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</si>
  <si>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</si>
  <si>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</si>
  <si>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</si>
  <si>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</si>
  <si>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</si>
  <si>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</si>
  <si>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</si>
  <si>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</si>
  <si>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</si>
  <si>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</si>
  <si>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</si>
  <si>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</si>
  <si>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</si>
  <si>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</si>
  <si>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</si>
  <si>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</si>
  <si>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</si>
  <si>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</si>
  <si>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</si>
  <si>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</si>
  <si>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</si>
  <si>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</si>
  <si>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</si>
  <si>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</si>
  <si>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</si>
  <si>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</si>
  <si>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</si>
  <si>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</si>
  <si>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</si>
  <si>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</si>
  <si>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</si>
  <si>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</si>
  <si>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</si>
  <si>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</si>
  <si>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</si>
  <si>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</si>
  <si>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</si>
  <si>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</si>
  <si>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</si>
  <si>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</si>
  <si>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</si>
  <si>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</si>
  <si>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</si>
  <si>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</si>
  <si>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</si>
  <si>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</si>
  <si>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</si>
  <si>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</si>
  <si>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</si>
  <si>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</si>
  <si>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</si>
  <si>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</si>
  <si>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</si>
  <si>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</si>
  <si>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</si>
  <si>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</si>
  <si>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</si>
  <si>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</si>
  <si>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</si>
  <si>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</si>
  <si>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</si>
  <si>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</si>
  <si>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</si>
  <si>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</si>
  <si>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</si>
  <si>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</si>
  <si>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</si>
  <si>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</si>
  <si>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</si>
  <si>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</si>
  <si>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</si>
  <si>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</si>
  <si>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</si>
  <si>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</si>
  <si>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</si>
  <si>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</si>
  <si>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</si>
  <si>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</si>
  <si>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</si>
  <si>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</si>
  <si>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</si>
  <si>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</si>
  <si>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</si>
  <si>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</si>
  <si>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</si>
  <si>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</si>
  <si>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</si>
  <si>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</si>
  <si>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</si>
  <si>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</si>
  <si>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</si>
  <si>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</si>
  <si>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</si>
  <si>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</si>
  <si>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</si>
  <si>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</si>
  <si>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</si>
  <si>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</si>
  <si>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</si>
  <si>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</si>
  <si>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</si>
  <si>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</si>
  <si>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</si>
  <si>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</si>
  <si>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</si>
  <si>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</si>
  <si>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</si>
  <si>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</si>
  <si>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</si>
  <si>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</si>
  <si>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</si>
  <si>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</si>
  <si>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</si>
  <si>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</si>
  <si>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</si>
  <si>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</si>
  <si>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</si>
  <si>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</si>
  <si>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</si>
  <si>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</si>
  <si>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</si>
  <si>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</si>
  <si>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</si>
  <si>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</si>
  <si>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</si>
  <si>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</si>
  <si>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</si>
  <si>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</si>
  <si>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</si>
  <si>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</si>
  <si>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</si>
  <si>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</si>
  <si>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</si>
  <si>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</si>
  <si>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</si>
  <si>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</si>
  <si>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</si>
  <si>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</si>
  <si>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</si>
  <si>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</si>
  <si>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</si>
  <si>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</si>
  <si>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</si>
  <si>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</si>
  <si>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</si>
  <si>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</si>
  <si>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</si>
  <si>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</si>
  <si>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</si>
  <si>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</si>
  <si>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</si>
  <si>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</si>
  <si>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</si>
  <si>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</si>
  <si>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</si>
  <si>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</si>
  <si>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</si>
  <si>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</si>
  <si>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</si>
  <si>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</si>
  <si>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</si>
  <si>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</si>
  <si>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</si>
  <si>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</si>
  <si>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</si>
  <si>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</si>
  <si>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</si>
  <si>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</si>
  <si>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</si>
  <si>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</si>
  <si>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</si>
  <si>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</si>
  <si>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</si>
  <si>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</si>
  <si>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</si>
  <si>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</si>
  <si>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</si>
  <si>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</si>
  <si>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</si>
  <si>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</si>
  <si>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</si>
  <si>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</si>
  <si>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</si>
  <si>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</si>
  <si>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</si>
  <si>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</si>
  <si>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</si>
  <si>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</si>
  <si>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</si>
  <si>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</si>
  <si>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</si>
  <si>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</si>
  <si>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</si>
  <si>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</si>
  <si>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</si>
  <si>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</si>
  <si>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</si>
  <si>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</si>
  <si>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</si>
  <si>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</si>
  <si>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</si>
  <si>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</si>
  <si>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</si>
  <si>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</si>
  <si>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</si>
  <si>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</si>
  <si>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</si>
  <si>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</si>
  <si>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</si>
  <si>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</si>
  <si>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</si>
  <si>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</si>
  <si>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</si>
  <si>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</si>
  <si>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</si>
  <si>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</si>
  <si>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</si>
  <si>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</si>
  <si>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</si>
  <si>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</si>
  <si>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</si>
  <si>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</si>
  <si>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</si>
  <si>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</si>
  <si>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</si>
  <si>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</si>
  <si>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</si>
  <si>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</si>
  <si>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</si>
  <si>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</si>
  <si>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</si>
  <si>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</si>
  <si>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</si>
  <si>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</si>
  <si>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</si>
  <si>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</si>
  <si>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</si>
  <si>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</si>
  <si>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</si>
  <si>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</si>
  <si>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</si>
  <si>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</si>
  <si>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</si>
  <si>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</si>
  <si>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</si>
  <si>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</si>
  <si>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</si>
  <si>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</si>
  <si>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</si>
  <si>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</si>
  <si>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</si>
  <si>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</si>
  <si>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</si>
  <si>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</si>
  <si>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</si>
  <si>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</si>
  <si>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</si>
  <si>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</si>
  <si>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</si>
  <si>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</si>
  <si>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</si>
  <si>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</si>
  <si>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</si>
  <si>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</si>
  <si>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</si>
  <si>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</si>
  <si>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</si>
  <si>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</si>
  <si>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</si>
  <si>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</si>
  <si>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</si>
  <si>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</si>
  <si>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</si>
  <si>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</si>
  <si>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</si>
  <si>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</si>
  <si>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</si>
  <si>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</si>
  <si>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</si>
  <si>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</si>
  <si>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</si>
  <si>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</si>
  <si>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</si>
  <si>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</si>
  <si>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</si>
  <si>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</si>
  <si>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</si>
  <si>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</si>
  <si>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</si>
  <si>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</si>
  <si>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</si>
  <si>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</si>
  <si>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</si>
  <si>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</si>
  <si>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</si>
  <si>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</si>
  <si>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</si>
  <si>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</si>
  <si>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</si>
  <si>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</si>
  <si>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</si>
  <si>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</si>
  <si>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</si>
  <si>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</si>
  <si>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</si>
  <si>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</si>
  <si>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</si>
  <si>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</si>
  <si>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</si>
  <si>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</si>
  <si>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</si>
  <si>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</si>
  <si>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</si>
  <si>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</si>
  <si>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</si>
  <si>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</si>
  <si>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</si>
  <si>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</si>
  <si>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</si>
  <si>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</si>
  <si>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</si>
  <si>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</si>
  <si>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</si>
  <si>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</si>
  <si>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</si>
  <si>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</si>
  <si>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</si>
  <si>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</si>
  <si>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</si>
  <si>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</si>
  <si>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</si>
  <si>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</si>
  <si>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</si>
  <si>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</si>
  <si>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</si>
  <si>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</si>
  <si>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</si>
  <si>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</si>
  <si>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</si>
  <si>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</si>
  <si>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</si>
  <si>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</si>
  <si>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</si>
  <si>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</si>
  <si>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</si>
  <si>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</si>
  <si>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</si>
  <si>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</si>
  <si>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</si>
  <si>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</si>
  <si>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</si>
  <si>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</si>
  <si>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</si>
  <si>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</si>
  <si>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</si>
  <si>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</si>
  <si>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</si>
  <si>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</si>
  <si>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</si>
  <si>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</si>
  <si>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</si>
  <si>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</si>
  <si>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</si>
  <si>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</si>
  <si>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</si>
  <si>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</si>
  <si>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</si>
  <si>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</si>
  <si>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</si>
  <si>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</si>
  <si>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</si>
  <si>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</si>
  <si>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</si>
  <si>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</si>
  <si>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</si>
  <si>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</si>
  <si>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</si>
  <si>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</si>
  <si>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</si>
  <si>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</si>
  <si>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</si>
  <si>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</si>
  <si>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</si>
  <si>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</si>
  <si>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</si>
  <si>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</si>
  <si>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</si>
  <si>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</si>
  <si>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</si>
  <si>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</si>
  <si>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</si>
  <si>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</si>
  <si>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</si>
  <si>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</si>
  <si>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</si>
  <si>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</si>
  <si>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</si>
  <si>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</si>
  <si>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</si>
  <si>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</si>
  <si>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</si>
  <si>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</si>
  <si>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</si>
  <si>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</si>
  <si>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</si>
  <si>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</si>
  <si>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</si>
  <si>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</si>
  <si>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</si>
  <si>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</si>
  <si>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</si>
  <si>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</si>
  <si>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</si>
  <si>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</si>
  <si>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</si>
  <si>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</si>
  <si>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</si>
  <si>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</si>
  <si>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</si>
  <si>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</si>
  <si>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</si>
  <si>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</si>
  <si>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</si>
  <si>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</si>
  <si>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</si>
  <si>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</si>
  <si>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</si>
  <si>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</si>
  <si>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</si>
  <si>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</si>
  <si>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</si>
  <si>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</si>
  <si>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</si>
  <si>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</si>
  <si>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</si>
  <si>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</si>
  <si>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</si>
  <si>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</si>
  <si>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</si>
  <si>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</si>
  <si>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</si>
  <si>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</si>
  <si>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</si>
  <si>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</si>
  <si>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</si>
  <si>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</si>
  <si>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</si>
  <si>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</si>
  <si>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</si>
  <si>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</si>
  <si>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</si>
  <si>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</si>
  <si>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</si>
  <si>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</si>
  <si>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</si>
  <si>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</si>
  <si>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</si>
  <si>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</si>
  <si>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</si>
  <si>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</si>
  <si>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</si>
  <si>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</si>
  <si>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</si>
  <si>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</si>
  <si>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</si>
  <si>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</si>
  <si>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</si>
  <si>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</si>
  <si>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</si>
  <si>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</si>
  <si>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</si>
  <si>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</si>
  <si>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</si>
  <si>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</si>
  <si>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</si>
  <si>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</si>
  <si>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</si>
  <si>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</si>
  <si>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</si>
  <si>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</si>
  <si>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</si>
  <si>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</si>
  <si>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</si>
  <si>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</si>
  <si>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</si>
  <si>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</si>
  <si>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</si>
  <si>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</si>
  <si>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</si>
  <si>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</si>
  <si>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</si>
  <si>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</si>
  <si>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</si>
  <si>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</si>
  <si>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</si>
  <si>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</si>
  <si>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</si>
  <si>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</si>
  <si>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</si>
  <si>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</si>
  <si>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</si>
  <si>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</si>
  <si>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</si>
  <si>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</si>
  <si>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</si>
  <si>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</si>
  <si>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</si>
  <si>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</si>
  <si>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</si>
  <si>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</si>
  <si>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</si>
  <si>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</si>
  <si>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</si>
  <si>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</si>
  <si>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</si>
  <si>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</si>
  <si>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</si>
  <si>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</si>
  <si>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</si>
  <si>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</si>
  <si>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</si>
  <si>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</si>
  <si>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</si>
  <si>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</si>
  <si>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</si>
  <si>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</si>
  <si>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</si>
  <si>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</si>
  <si>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</si>
  <si>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</si>
  <si>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</si>
  <si>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</si>
  <si>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</si>
  <si>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</si>
  <si>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</si>
  <si>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</si>
  <si>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</si>
  <si>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</si>
  <si>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</si>
  <si>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</si>
  <si>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</si>
  <si>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</si>
  <si>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</si>
  <si>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</si>
  <si>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</si>
  <si>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</si>
  <si>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</si>
  <si>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</si>
  <si>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</si>
  <si>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</si>
  <si>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</si>
  <si>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</si>
  <si>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</si>
  <si>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</si>
  <si>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</si>
  <si>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</si>
  <si>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</si>
  <si>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</si>
  <si>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</si>
  <si>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</si>
  <si>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</si>
  <si>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</si>
  <si>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</si>
  <si>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</si>
  <si>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</si>
  <si>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</si>
  <si>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</si>
  <si>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</si>
  <si>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</si>
  <si>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</si>
  <si>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</si>
  <si>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</si>
  <si>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</si>
  <si>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</si>
  <si>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</si>
  <si>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</si>
  <si>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</si>
  <si>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</si>
  <si>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</si>
  <si>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</si>
  <si>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</si>
  <si>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</si>
  <si>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</si>
  <si>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</si>
  <si>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</si>
  <si>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</si>
  <si>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</si>
  <si>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</si>
  <si>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</si>
  <si>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</si>
  <si>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</si>
  <si>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</si>
  <si>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</si>
  <si>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</si>
  <si>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</si>
  <si>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</si>
  <si>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</si>
  <si>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</si>
  <si>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</si>
  <si>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</si>
  <si>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</si>
  <si>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</si>
  <si>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</si>
  <si>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</si>
  <si>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</si>
  <si>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</si>
  <si>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</si>
  <si>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</si>
  <si>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</si>
  <si>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</si>
  <si>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</si>
  <si>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</si>
  <si>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</si>
  <si>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</si>
  <si>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</si>
  <si>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</si>
  <si>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</si>
  <si>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</si>
  <si>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</si>
  <si>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</si>
  <si>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</si>
  <si>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</si>
  <si>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</si>
  <si>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</si>
  <si>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</si>
  <si>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</si>
  <si>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</si>
  <si>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</si>
  <si>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</si>
  <si>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</si>
  <si>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</si>
  <si>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</si>
  <si>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</si>
  <si>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</si>
  <si>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</si>
  <si>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</si>
  <si>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</si>
  <si>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</si>
  <si>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</si>
  <si>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</si>
  <si>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</si>
  <si>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</si>
  <si>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</si>
  <si>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</si>
  <si>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</si>
  <si>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</si>
  <si>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</si>
  <si>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</si>
  <si>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</si>
  <si>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</si>
  <si>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</si>
  <si>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</si>
  <si>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</si>
  <si>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</si>
  <si>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</si>
  <si>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</si>
  <si>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</si>
  <si>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</si>
  <si>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</si>
  <si>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</si>
  <si>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</si>
  <si>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</si>
  <si>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</si>
  <si>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</si>
  <si>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</si>
  <si>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</si>
  <si>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</si>
  <si>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</si>
  <si>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</si>
  <si>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</si>
  <si>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</si>
  <si>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</si>
  <si>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</si>
  <si>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</si>
  <si>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</si>
  <si>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</si>
  <si>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</si>
  <si>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</si>
  <si>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</si>
  <si>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</si>
  <si>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</si>
  <si>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</si>
  <si>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</si>
  <si>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</si>
  <si>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</si>
  <si>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</si>
  <si>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</si>
  <si>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</si>
  <si>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</si>
  <si>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</si>
  <si>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</si>
  <si>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</si>
  <si>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</si>
  <si>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</si>
  <si>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</si>
  <si>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</si>
  <si>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</si>
  <si>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</si>
  <si>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</si>
  <si>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</si>
  <si>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</si>
  <si>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</si>
  <si>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</si>
  <si>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</si>
  <si>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</si>
  <si>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</si>
  <si>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</si>
  <si>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</si>
  <si>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</si>
  <si>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</si>
  <si>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</si>
  <si>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</si>
  <si>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</si>
  <si>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</si>
  <si>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</si>
  <si>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</si>
  <si>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</si>
  <si>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</si>
  <si>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</si>
  <si>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</si>
  <si>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</si>
  <si>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</si>
  <si>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</si>
  <si>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</si>
  <si>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</si>
  <si>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</si>
  <si>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</si>
  <si>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</si>
  <si>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</si>
  <si>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</si>
  <si>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</si>
  <si>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</si>
  <si>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</si>
  <si>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</si>
  <si>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</si>
  <si>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</si>
  <si>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</si>
  <si>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</si>
  <si>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</si>
  <si>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</si>
  <si>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</si>
  <si>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</si>
  <si>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</si>
  <si>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</si>
  <si>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</si>
  <si>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</si>
  <si>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</si>
  <si>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</si>
  <si>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</si>
  <si>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</si>
  <si>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</si>
  <si>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</si>
  <si>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</si>
  <si>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</si>
  <si>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</si>
  <si>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</si>
  <si>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</si>
  <si>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</si>
  <si>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</si>
  <si>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</si>
  <si>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</si>
  <si>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</si>
  <si>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</si>
  <si>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</si>
  <si>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</si>
  <si>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</si>
  <si>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</si>
  <si>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</si>
  <si>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</si>
  <si>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</si>
  <si>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</si>
  <si>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</si>
  <si>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</si>
  <si>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</si>
  <si>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</si>
  <si>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</si>
  <si>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</si>
  <si>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</si>
  <si>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</si>
  <si>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</si>
  <si>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</si>
  <si>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</si>
  <si>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</si>
  <si>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</si>
  <si>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</si>
  <si>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</si>
  <si>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</si>
  <si>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</si>
  <si>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</si>
  <si>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</si>
  <si>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</si>
  <si>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</si>
  <si>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</si>
  <si>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</si>
  <si>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</si>
  <si>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</si>
  <si>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</si>
  <si>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</si>
  <si>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</si>
  <si>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</si>
  <si>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</si>
  <si>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</si>
  <si>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</si>
  <si>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</si>
  <si>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</si>
  <si>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</si>
  <si>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</si>
  <si>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</si>
  <si>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</si>
  <si>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</si>
  <si>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</si>
  <si>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</si>
  <si>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</si>
  <si>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</si>
  <si>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</si>
  <si>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</si>
  <si>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</si>
  <si>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</si>
  <si>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</si>
  <si>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</si>
  <si>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</si>
  <si>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</si>
  <si>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</si>
  <si>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</si>
  <si>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</si>
  <si>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</si>
  <si>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</si>
  <si>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</si>
  <si>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</si>
  <si>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</si>
  <si>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</si>
  <si>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</si>
  <si>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</si>
  <si>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</si>
  <si>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</si>
  <si>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</si>
  <si>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</si>
  <si>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</si>
  <si>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</si>
  <si>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</si>
  <si>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</si>
  <si>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</si>
  <si>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</si>
  <si>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</si>
  <si>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</si>
  <si>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</si>
  <si>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</si>
  <si>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</si>
  <si>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</si>
  <si>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</si>
  <si>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</si>
  <si>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</si>
  <si>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</si>
  <si>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</si>
  <si>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</si>
  <si>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</si>
  <si>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</si>
  <si>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</si>
  <si>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</si>
  <si>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</si>
  <si>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</si>
  <si>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</si>
  <si>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</si>
  <si>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</si>
  <si>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</si>
  <si>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</si>
  <si>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</si>
  <si>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</si>
  <si>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</si>
  <si>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</si>
  <si>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</si>
  <si>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</si>
  <si>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</si>
  <si>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</si>
  <si>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</si>
  <si>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</si>
  <si>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</si>
  <si>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</si>
  <si>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</si>
  <si>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</si>
  <si>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</si>
  <si>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</si>
  <si>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</si>
  <si>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</si>
  <si>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</si>
  <si>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</si>
  <si>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</si>
  <si>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</si>
  <si>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</si>
  <si>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</si>
  <si>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</si>
  <si>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</si>
  <si>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</si>
  <si>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</si>
  <si>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</si>
  <si>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</si>
  <si>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</si>
  <si>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</si>
  <si>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</si>
  <si>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</si>
  <si>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</si>
  <si>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</si>
  <si>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</si>
  <si>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</si>
  <si>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</si>
  <si>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</si>
  <si>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</si>
  <si>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</si>
  <si>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</si>
  <si>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</si>
  <si>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</si>
  <si>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</si>
  <si>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</si>
  <si>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</si>
  <si>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</si>
  <si>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</si>
  <si>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</si>
  <si>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</si>
  <si>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</si>
  <si>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</si>
  <si>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</si>
  <si>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</si>
  <si>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</si>
  <si>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</si>
  <si>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</si>
  <si>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</si>
  <si>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</si>
  <si>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</si>
  <si>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</si>
  <si>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</si>
  <si>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</si>
  <si>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</si>
  <si>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</si>
  <si>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</si>
  <si>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</si>
  <si>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</si>
  <si>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</si>
  <si>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</si>
  <si>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</si>
  <si>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</si>
  <si>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</si>
  <si>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</si>
  <si>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</si>
  <si>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</si>
  <si>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</si>
  <si>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</si>
  <si>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</si>
  <si>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</si>
  <si>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</si>
  <si>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</si>
  <si>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</si>
  <si>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</si>
  <si>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</si>
  <si>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</si>
  <si>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</si>
  <si>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</si>
  <si>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</si>
  <si>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</si>
  <si>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</si>
  <si>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</si>
  <si>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</si>
  <si>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</si>
  <si>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</si>
  <si>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</si>
  <si>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</si>
  <si>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</si>
  <si>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</si>
  <si>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</si>
  <si>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</si>
  <si>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</si>
  <si>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</si>
  <si>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</si>
  <si>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</si>
  <si>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</si>
  <si>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</si>
  <si>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</si>
  <si>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</si>
  <si>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</si>
  <si>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</si>
  <si>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</si>
  <si>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</si>
  <si>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</si>
  <si>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</si>
  <si>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</si>
  <si>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</si>
  <si>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</si>
  <si>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</si>
  <si>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</si>
  <si>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</si>
  <si>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</si>
  <si>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</si>
  <si>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</si>
  <si>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</si>
  <si>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</si>
  <si>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</si>
  <si>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</si>
  <si>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</si>
  <si>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</si>
  <si>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</si>
  <si>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</si>
  <si>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</si>
  <si>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</si>
  <si>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</si>
  <si>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</si>
  <si>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</si>
  <si>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</si>
  <si>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</si>
  <si>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</si>
  <si>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</si>
  <si>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</si>
  <si>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</si>
  <si>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</si>
  <si>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</si>
  <si>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</si>
  <si>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</si>
  <si>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</si>
  <si>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</si>
  <si>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</si>
  <si>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</si>
  <si>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</si>
  <si>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</si>
  <si>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</si>
  <si>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</si>
  <si>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</si>
  <si>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</si>
  <si>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</si>
  <si>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</si>
  <si>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</si>
  <si>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</si>
  <si>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</si>
  <si>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</si>
  <si>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</si>
  <si>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</si>
  <si>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</si>
  <si>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</si>
  <si>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</si>
  <si>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</si>
  <si>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</si>
  <si>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</si>
  <si>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</si>
  <si>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</si>
  <si>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</si>
  <si>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</si>
  <si>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</si>
  <si>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</si>
  <si>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</si>
  <si>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</si>
  <si>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</si>
  <si>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</si>
  <si>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</si>
  <si>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</si>
  <si>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</si>
  <si>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</si>
  <si>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</si>
  <si>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</si>
  <si>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</si>
  <si>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</si>
  <si>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</si>
  <si>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</si>
  <si>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</si>
  <si>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</si>
  <si>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</si>
  <si>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</si>
  <si>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</si>
  <si>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</si>
  <si>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</si>
  <si>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</si>
  <si>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</si>
  <si>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</si>
  <si>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</si>
  <si>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</si>
  <si>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</si>
  <si>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</si>
  <si>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</si>
  <si>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</si>
  <si>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</si>
  <si>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</si>
  <si>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</si>
  <si>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</si>
  <si>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</si>
  <si>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</si>
  <si>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</si>
  <si>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</si>
  <si>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</si>
  <si>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</si>
  <si>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</si>
  <si>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</si>
  <si>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</si>
  <si>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</si>
  <si>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</si>
  <si>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</si>
  <si>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</si>
  <si>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</si>
  <si>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</si>
  <si>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</si>
  <si>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</si>
  <si>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</si>
  <si>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</si>
  <si>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</si>
  <si>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</si>
  <si>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</si>
  <si>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</si>
  <si>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</si>
  <si>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</si>
  <si>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</si>
  <si>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</si>
  <si>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</si>
  <si>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</si>
  <si>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</si>
  <si>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</si>
  <si>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</si>
  <si>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</si>
  <si>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</si>
  <si>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</si>
  <si>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</si>
  <si>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</si>
  <si>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</si>
  <si>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</si>
  <si>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</si>
  <si>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</si>
  <si>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</si>
  <si>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</si>
  <si>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</si>
  <si>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</si>
  <si>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</si>
  <si>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</si>
  <si>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</si>
  <si>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</si>
  <si>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</si>
  <si>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</si>
  <si>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</si>
  <si>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</si>
  <si>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</si>
  <si>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</si>
  <si>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</si>
  <si>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</si>
  <si>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</si>
  <si>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</si>
  <si>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</si>
  <si>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</si>
  <si>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</si>
  <si>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</si>
  <si>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</si>
  <si>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</si>
  <si>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</si>
  <si>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</si>
  <si>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</si>
  <si>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</si>
  <si>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</si>
  <si>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</si>
  <si>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</si>
  <si>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</si>
  <si>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</si>
  <si>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</si>
  <si>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</si>
  <si>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</si>
  <si>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</si>
  <si>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</si>
  <si>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</si>
  <si>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</si>
  <si>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</si>
  <si>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</si>
  <si>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</si>
  <si>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</si>
  <si>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</si>
  <si>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</si>
  <si>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</si>
  <si>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</si>
  <si>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</si>
  <si>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</si>
  <si>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</si>
  <si>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</si>
  <si>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</si>
  <si>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</si>
  <si>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</si>
  <si>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</si>
  <si>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</si>
  <si>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</si>
  <si>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</si>
  <si>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</si>
  <si>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</si>
  <si>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</si>
  <si>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</si>
  <si>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</si>
  <si>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</si>
  <si>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</si>
  <si>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</si>
  <si>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</si>
  <si>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</si>
  <si>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</si>
  <si>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</si>
  <si>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</si>
  <si>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</si>
  <si>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</si>
  <si>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</si>
  <si>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</si>
  <si>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</si>
  <si>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</si>
  <si>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</si>
  <si>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</si>
  <si>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</si>
  <si>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</si>
  <si>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</si>
  <si>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</si>
  <si>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</si>
  <si>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</si>
  <si>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</si>
  <si>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</si>
  <si>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</si>
  <si>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</si>
  <si>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</si>
  <si>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</si>
  <si>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</si>
  <si>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</si>
  <si>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</si>
  <si>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</si>
  <si>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</si>
  <si>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</si>
  <si>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</si>
  <si>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</si>
  <si>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</si>
  <si>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</si>
  <si>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</si>
  <si>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</si>
  <si>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</si>
  <si>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</si>
  <si>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</si>
  <si>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</si>
  <si>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</si>
  <si>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</si>
  <si>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</si>
  <si>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</si>
  <si>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</si>
  <si>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</si>
  <si>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</si>
  <si>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</si>
  <si>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</si>
  <si>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</si>
  <si>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</si>
  <si>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</si>
  <si>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</si>
  <si>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</si>
  <si>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</si>
  <si>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</si>
  <si>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</si>
  <si>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</si>
  <si>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</si>
  <si>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</si>
  <si>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</si>
  <si>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</si>
  <si>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</si>
  <si>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</si>
  <si>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</si>
  <si>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</si>
  <si>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</si>
  <si>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</si>
  <si>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</si>
  <si>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</si>
  <si>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</si>
  <si>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</si>
  <si>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</si>
  <si>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</si>
  <si>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</si>
  <si>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</si>
  <si>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</si>
  <si>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</si>
  <si>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</si>
  <si>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</si>
  <si>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</si>
  <si>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</si>
  <si>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</si>
  <si>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</si>
  <si>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</si>
  <si>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</si>
  <si>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</si>
  <si>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</si>
  <si>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</si>
  <si>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</si>
  <si>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</si>
  <si>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</si>
  <si>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</si>
  <si>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</si>
  <si>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</si>
  <si>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</si>
  <si>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</si>
  <si>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</si>
  <si>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</si>
  <si>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</si>
  <si>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</si>
  <si>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</si>
  <si>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</si>
  <si>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</si>
  <si>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</si>
  <si>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</si>
  <si>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</si>
  <si>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</si>
  <si>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</si>
  <si>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</si>
  <si>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</si>
  <si>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</si>
  <si>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</si>
  <si>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</si>
  <si>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</si>
  <si>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</si>
  <si>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</si>
  <si>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</si>
  <si>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</si>
  <si>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</si>
  <si>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</si>
  <si>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</si>
  <si>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</si>
  <si>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</si>
  <si>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</si>
  <si>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</si>
  <si>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</si>
  <si>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</si>
  <si>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</si>
  <si>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</si>
  <si>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</si>
  <si>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</si>
  <si>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</si>
  <si>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</si>
  <si>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</si>
  <si>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</si>
  <si>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</si>
  <si>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</si>
  <si>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</si>
  <si>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</si>
  <si>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</si>
  <si>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</si>
  <si>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</si>
  <si>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</si>
  <si>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</si>
  <si>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</si>
  <si>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</si>
  <si>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</si>
  <si>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</si>
  <si>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</si>
  <si>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</si>
  <si>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</si>
  <si>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</si>
  <si>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</si>
  <si>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</si>
  <si>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</si>
  <si>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</si>
  <si>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</si>
  <si>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</si>
  <si>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</si>
  <si>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</si>
  <si>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</si>
  <si>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</si>
  <si>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</si>
  <si>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</si>
  <si>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</si>
  <si>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</si>
  <si>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</si>
  <si>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</si>
  <si>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</si>
  <si>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</si>
  <si>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</si>
  <si>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</si>
  <si>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</si>
  <si>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</si>
  <si>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</si>
  <si>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</si>
  <si>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</si>
  <si>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</si>
  <si>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</si>
  <si>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</si>
  <si>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</si>
  <si>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</si>
  <si>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</si>
  <si>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</si>
  <si>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</si>
  <si>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</si>
  <si>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</si>
  <si>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</si>
  <si>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</si>
  <si>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</si>
  <si>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</si>
  <si>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</si>
  <si>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</si>
  <si>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</si>
  <si>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</si>
  <si>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</si>
  <si>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</si>
  <si>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</si>
  <si>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</si>
  <si>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</si>
  <si>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</si>
  <si>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</si>
  <si>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</si>
  <si>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</si>
  <si>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</si>
  <si>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</si>
  <si>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</si>
  <si>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</si>
  <si>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</si>
  <si>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</si>
  <si>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</si>
  <si>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</si>
  <si>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</si>
  <si>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</si>
  <si>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</si>
  <si>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</si>
  <si>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</si>
  <si>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</si>
  <si>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</si>
  <si>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</si>
  <si>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</si>
  <si>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</si>
  <si>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</si>
  <si>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</si>
  <si>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</si>
  <si>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</si>
  <si>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</si>
  <si>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</si>
  <si>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</si>
  <si>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</si>
  <si>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</si>
  <si>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</si>
  <si>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</si>
  <si>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</si>
  <si>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</si>
  <si>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</si>
  <si>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</si>
  <si>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</si>
  <si>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</si>
  <si>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</si>
  <si>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</si>
  <si>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</si>
  <si>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</si>
  <si>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</si>
  <si>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</si>
  <si>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</si>
  <si>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</si>
  <si>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</si>
  <si>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</si>
  <si>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</si>
  <si>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</si>
  <si>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</si>
  <si>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</si>
  <si>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</si>
  <si>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</si>
  <si>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</si>
  <si>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</si>
  <si>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</si>
  <si>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</si>
  <si>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</si>
  <si>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</si>
  <si>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</si>
  <si>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</si>
  <si>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</si>
  <si>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</si>
  <si>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</si>
  <si>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</si>
  <si>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</si>
  <si>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</si>
  <si>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</si>
  <si>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</si>
  <si>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</si>
  <si>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</si>
  <si>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</si>
  <si>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</si>
  <si>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</si>
  <si>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</si>
  <si>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</si>
  <si>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</si>
  <si>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</si>
  <si>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</si>
  <si>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</si>
  <si>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</si>
  <si>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</si>
  <si>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</si>
  <si>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</si>
  <si>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</si>
  <si>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</si>
  <si>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</si>
  <si>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</si>
  <si>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</si>
  <si>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</si>
  <si>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</si>
  <si>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</si>
  <si>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</si>
  <si>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</si>
  <si>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</si>
  <si>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</si>
  <si>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</si>
  <si>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</si>
  <si>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</si>
  <si>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</si>
  <si>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</si>
  <si>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</si>
  <si>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</si>
  <si>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</si>
  <si>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</si>
  <si>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</si>
  <si>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</si>
  <si>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</si>
  <si>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</si>
  <si>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</si>
  <si>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</si>
  <si>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</si>
  <si>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</si>
  <si>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</si>
  <si>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</si>
  <si>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</si>
  <si>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</si>
  <si>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</si>
  <si>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</si>
  <si>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</si>
  <si>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</si>
  <si>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</si>
  <si>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</si>
  <si>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</si>
  <si>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</si>
  <si>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</si>
  <si>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</si>
  <si>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</si>
  <si>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</si>
  <si>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</si>
  <si>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</si>
  <si>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</si>
  <si>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</si>
  <si>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</si>
  <si>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</si>
  <si>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</si>
  <si>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</si>
  <si>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</si>
  <si>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</si>
  <si>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</si>
  <si>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</si>
  <si>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</si>
  <si>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</si>
  <si>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</si>
  <si>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</si>
  <si>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</si>
  <si>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</si>
  <si>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</si>
  <si>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</si>
  <si>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</si>
  <si>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</si>
  <si>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</si>
  <si>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</si>
  <si>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</si>
  <si>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</si>
  <si>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</si>
  <si>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</si>
  <si>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</si>
  <si>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</si>
  <si>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</si>
  <si>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</si>
  <si>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</si>
  <si>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</si>
  <si>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</si>
  <si>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</si>
  <si>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</si>
  <si>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</si>
  <si>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</si>
  <si>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</si>
  <si>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</si>
  <si>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</si>
  <si>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</si>
  <si>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</si>
  <si>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</si>
  <si>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</si>
  <si>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</si>
  <si>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</si>
  <si>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</si>
  <si>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</si>
  <si>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</si>
  <si>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</si>
  <si>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</si>
  <si>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</si>
  <si>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</si>
  <si>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</si>
  <si>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</si>
  <si>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</si>
  <si>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</si>
  <si>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</si>
  <si>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</si>
  <si>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</si>
  <si>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</si>
  <si>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</si>
  <si>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</si>
  <si>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</si>
  <si>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</si>
  <si>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</si>
  <si>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</si>
  <si>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</si>
  <si>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</si>
  <si>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</si>
  <si>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</si>
  <si>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</si>
  <si>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</si>
  <si>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</si>
  <si>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</si>
  <si>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</si>
  <si>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</si>
  <si>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</si>
  <si>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</si>
  <si>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</si>
  <si>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</si>
  <si>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</si>
  <si>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</si>
  <si>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</si>
  <si>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</si>
  <si>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</si>
  <si>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</si>
  <si>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</si>
  <si>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</si>
  <si>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</si>
  <si>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</si>
  <si>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</si>
  <si>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</si>
  <si>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</si>
  <si>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</si>
  <si>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</si>
  <si>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</si>
  <si>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</si>
  <si>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</si>
  <si>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</si>
  <si>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</si>
  <si>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</si>
  <si>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</si>
  <si>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</si>
  <si>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</si>
  <si>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</si>
  <si>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</si>
  <si>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</si>
  <si>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</si>
  <si>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</si>
  <si>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</si>
  <si>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</si>
  <si>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</si>
  <si>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</si>
  <si>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</si>
  <si>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</si>
  <si>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</si>
  <si>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</si>
  <si>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</si>
  <si>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</si>
  <si>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</si>
  <si>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</si>
  <si>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</si>
  <si>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</si>
  <si>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</si>
  <si>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</si>
  <si>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</si>
  <si>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</si>
  <si>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</si>
  <si>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</si>
  <si>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</si>
  <si>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</si>
  <si>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</si>
  <si>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</si>
  <si>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</si>
  <si>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</si>
  <si>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</si>
  <si>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</si>
  <si>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</si>
  <si>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</si>
  <si>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</si>
  <si>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</si>
  <si>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</si>
  <si>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</si>
  <si>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</si>
  <si>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</si>
  <si>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</si>
  <si>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</si>
  <si>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</si>
  <si>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</si>
  <si>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</si>
  <si>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</si>
  <si>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</si>
  <si>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</si>
  <si>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</si>
  <si>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</si>
  <si>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</si>
  <si>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</si>
  <si>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</si>
  <si>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</si>
  <si>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</si>
  <si>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</si>
  <si>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</si>
  <si>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</si>
  <si>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</si>
  <si>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</si>
  <si>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</si>
  <si>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</si>
  <si>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</si>
  <si>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</si>
  <si>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</si>
  <si>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</si>
  <si>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</si>
  <si>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</si>
  <si>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</si>
  <si>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</si>
  <si>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</si>
  <si>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</si>
  <si>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</si>
  <si>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</si>
  <si>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</si>
  <si>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</si>
  <si>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</si>
  <si>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</si>
  <si>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</si>
  <si>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</si>
  <si>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</si>
  <si>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</si>
  <si>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</si>
  <si>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</si>
  <si>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</si>
  <si>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</si>
  <si>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</si>
  <si>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</si>
  <si>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</si>
  <si>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</si>
  <si>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</si>
  <si>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</si>
  <si>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</si>
  <si>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</si>
  <si>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</si>
  <si>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</si>
  <si>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</si>
  <si>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</si>
  <si>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</si>
  <si>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</si>
  <si>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</si>
  <si>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</si>
  <si>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</si>
  <si>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</si>
  <si>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</si>
  <si>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</si>
  <si>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</si>
  <si>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</si>
  <si>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</si>
  <si>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</si>
  <si>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</si>
  <si>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</si>
  <si>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</si>
  <si>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</si>
  <si>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</si>
  <si>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</si>
  <si>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</si>
  <si>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</si>
  <si>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</si>
  <si>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</si>
  <si>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</si>
  <si>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</si>
  <si>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</si>
  <si>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</si>
  <si>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</si>
  <si>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</si>
  <si>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</si>
  <si>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</si>
  <si>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</si>
  <si>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</si>
  <si>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</si>
  <si>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</si>
  <si>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</si>
  <si>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</si>
  <si>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</si>
  <si>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</si>
  <si>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</si>
  <si>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</si>
  <si>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</si>
  <si>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</si>
  <si>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</si>
  <si>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</si>
  <si>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</si>
  <si>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</si>
  <si>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</si>
  <si>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</si>
  <si>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</si>
  <si>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</si>
  <si>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</si>
  <si>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</si>
  <si>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</si>
  <si>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</si>
  <si>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</si>
  <si>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</si>
  <si>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</si>
  <si>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</si>
  <si>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</si>
  <si>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</si>
  <si>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</si>
  <si>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</si>
  <si>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</si>
  <si>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</si>
  <si>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</si>
  <si>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</si>
  <si>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</si>
  <si>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</si>
  <si>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</si>
  <si>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</si>
  <si>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</si>
  <si>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</si>
  <si>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</si>
  <si>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</si>
  <si>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</si>
  <si>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</si>
  <si>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</si>
  <si>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</si>
  <si>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</si>
  <si>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</si>
  <si>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</si>
  <si>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</si>
  <si>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</si>
  <si>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</si>
  <si>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</si>
  <si>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</si>
  <si>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</si>
  <si>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</si>
  <si>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</si>
  <si>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</si>
  <si>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</si>
  <si>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</si>
  <si>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</si>
  <si>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</si>
  <si>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</si>
  <si>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</si>
  <si>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</si>
  <si>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</si>
  <si>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</si>
  <si>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</si>
  <si>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</si>
  <si>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</si>
  <si>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</si>
  <si>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</si>
  <si>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</si>
  <si>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</si>
  <si>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</si>
  <si>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</si>
  <si>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</si>
  <si>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</si>
  <si>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</si>
  <si>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</si>
  <si>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</si>
  <si>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</si>
  <si>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</si>
  <si>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</si>
  <si>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</si>
  <si>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</si>
  <si>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</si>
  <si>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</si>
  <si>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</si>
  <si>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</si>
  <si>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</si>
  <si>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</si>
  <si>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</si>
  <si>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</si>
  <si>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</si>
  <si>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</si>
  <si>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</si>
  <si>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</si>
  <si>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</si>
  <si>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</si>
  <si>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</si>
  <si>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</si>
  <si>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</si>
  <si>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</si>
  <si>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</si>
  <si>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</si>
  <si>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</si>
  <si>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</si>
  <si>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</si>
  <si>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</si>
  <si>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</si>
  <si>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</si>
  <si>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</si>
  <si>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</si>
  <si>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</si>
  <si>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</si>
  <si>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</si>
  <si>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</si>
  <si>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</si>
  <si>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</si>
  <si>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</si>
  <si>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</si>
  <si>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</si>
  <si>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</si>
  <si>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</si>
  <si>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</si>
  <si>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</si>
  <si>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</si>
  <si>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</si>
  <si>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</si>
  <si>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</si>
  <si>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</si>
  <si>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</si>
  <si>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</si>
  <si>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</si>
  <si>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</si>
  <si>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</si>
  <si>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</si>
  <si>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</si>
  <si>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</si>
  <si>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</si>
  <si>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</si>
  <si>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</si>
  <si>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</si>
  <si>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</si>
  <si>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</si>
  <si>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</si>
  <si>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</si>
  <si>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</si>
  <si>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</si>
  <si>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</si>
  <si>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</si>
  <si>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</si>
  <si>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</si>
  <si>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</si>
  <si>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</si>
  <si>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</si>
  <si>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</si>
  <si>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</si>
  <si>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</si>
  <si>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</si>
  <si>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</si>
  <si>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</si>
  <si>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</si>
  <si>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</si>
  <si>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</si>
  <si>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</si>
  <si>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</si>
  <si>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</si>
  <si>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</si>
  <si>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</si>
  <si>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</si>
  <si>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</si>
  <si>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</si>
  <si>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</si>
  <si>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</si>
  <si>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</si>
  <si>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</si>
  <si>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</si>
  <si>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</si>
  <si>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</si>
  <si>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</si>
  <si>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</si>
  <si>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</si>
  <si>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</si>
  <si>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</si>
  <si>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</si>
  <si>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</si>
  <si>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</si>
  <si>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</si>
  <si>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</si>
  <si>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</si>
  <si>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</si>
  <si>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</si>
  <si>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</si>
  <si>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</si>
  <si>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</si>
  <si>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</si>
  <si>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</si>
  <si>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</si>
  <si>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</si>
  <si>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</si>
  <si>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</si>
  <si>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</si>
  <si>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</si>
  <si>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</si>
  <si>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</si>
  <si>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</si>
  <si>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</si>
  <si>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</si>
  <si>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</si>
  <si>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</si>
  <si>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</si>
  <si>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</si>
  <si>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</si>
  <si>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</si>
  <si>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</si>
  <si>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</si>
  <si>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</si>
  <si>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</si>
  <si>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</si>
  <si>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</si>
  <si>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</si>
  <si>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</si>
  <si>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</si>
  <si>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</si>
  <si>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</si>
  <si>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</si>
  <si>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</si>
  <si>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</si>
  <si>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</si>
  <si>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</si>
  <si>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</si>
  <si>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</si>
  <si>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</si>
  <si>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</si>
  <si>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</si>
  <si>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</si>
  <si>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</si>
  <si>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</si>
  <si>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</si>
  <si>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</si>
  <si>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</si>
  <si>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</si>
  <si>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</si>
  <si>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</si>
  <si>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</si>
  <si>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</si>
  <si>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</si>
  <si>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</si>
  <si>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</si>
  <si>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</si>
  <si>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</si>
  <si>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</si>
  <si>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</si>
  <si>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</si>
  <si>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</si>
  <si>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</si>
  <si>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</si>
  <si>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</si>
  <si>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</si>
  <si>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</si>
  <si>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</si>
  <si>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</si>
  <si>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</si>
  <si>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</si>
  <si>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</si>
  <si>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</si>
  <si>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</si>
  <si>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</si>
  <si>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</si>
  <si>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</si>
  <si>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</si>
  <si>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</si>
  <si>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</si>
  <si>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</si>
  <si>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</si>
  <si>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</si>
  <si>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</si>
  <si>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</si>
  <si>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</si>
  <si>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</si>
  <si>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</si>
  <si>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</si>
  <si>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</si>
  <si>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</si>
  <si>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</si>
  <si>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</si>
  <si>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</si>
  <si>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</si>
  <si>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</si>
  <si>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</si>
  <si>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</si>
  <si>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</si>
  <si>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</si>
  <si>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</si>
  <si>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</si>
  <si>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</si>
  <si>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</si>
  <si>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</si>
  <si>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</si>
  <si>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</si>
  <si>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</si>
  <si>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</si>
  <si>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</si>
  <si>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</si>
  <si>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</si>
  <si>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</si>
  <si>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</si>
  <si>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</si>
  <si>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</si>
  <si>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</si>
  <si>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</si>
  <si>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</si>
  <si>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</si>
  <si>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</si>
  <si>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</si>
  <si>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</si>
  <si>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</si>
  <si>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</si>
  <si>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</si>
  <si>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</si>
  <si>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</si>
  <si>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</si>
  <si>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</si>
  <si>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</si>
  <si>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</si>
  <si>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</si>
  <si>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</si>
  <si>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</si>
  <si>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</si>
  <si>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</si>
  <si>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</si>
  <si>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</si>
  <si>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</si>
  <si>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</si>
  <si>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</si>
  <si>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</si>
  <si>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</si>
  <si>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</si>
  <si>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</si>
  <si>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</si>
  <si>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</si>
  <si>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</si>
  <si>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</si>
  <si>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</si>
  <si>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</si>
  <si>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</si>
  <si>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</si>
  <si>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</si>
  <si>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</si>
  <si>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</si>
  <si>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</si>
  <si>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</si>
  <si>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</si>
  <si>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</si>
  <si>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</si>
  <si>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</si>
  <si>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</si>
  <si>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</si>
  <si>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</si>
  <si>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</si>
  <si>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</si>
  <si>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</si>
  <si>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</si>
  <si>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</si>
  <si>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</si>
  <si>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</si>
  <si>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</si>
  <si>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</si>
  <si>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</si>
  <si>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</si>
  <si>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</si>
  <si>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</si>
  <si>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</si>
  <si>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</si>
  <si>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</si>
  <si>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</si>
  <si>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</si>
  <si>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</si>
  <si>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</si>
  <si>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</si>
  <si>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</si>
  <si>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</si>
  <si>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</si>
  <si>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</si>
  <si>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</si>
  <si>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</si>
  <si>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</si>
  <si>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</si>
  <si>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</si>
  <si>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</si>
  <si>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</si>
  <si>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</si>
  <si>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</si>
  <si>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</si>
  <si>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</si>
  <si>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</si>
  <si>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</si>
  <si>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</si>
  <si>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</si>
  <si>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</si>
  <si>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</si>
  <si>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</si>
  <si>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</si>
  <si>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</si>
  <si>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</si>
  <si>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</si>
  <si>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</si>
  <si>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</si>
  <si>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</si>
  <si>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</si>
  <si>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</si>
  <si>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</si>
  <si>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</si>
  <si>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</si>
  <si>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</si>
  <si>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</si>
  <si>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</si>
  <si>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</si>
  <si>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</si>
  <si>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</si>
  <si>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</si>
  <si>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</si>
  <si>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</si>
  <si>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</si>
  <si>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</si>
  <si>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</si>
  <si>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</si>
  <si>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</si>
  <si>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</si>
  <si>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</si>
  <si>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</si>
  <si>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</si>
  <si>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</si>
  <si>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</si>
  <si>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</si>
  <si>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</si>
  <si>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</si>
  <si>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</si>
  <si>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</si>
  <si>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</si>
  <si>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</si>
  <si>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</si>
  <si>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</si>
  <si>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</si>
  <si>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</si>
  <si>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</si>
  <si>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</si>
  <si>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</si>
  <si>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</si>
  <si>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</si>
  <si>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</si>
  <si>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</si>
  <si>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</si>
  <si>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</si>
  <si>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</si>
  <si>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</si>
  <si>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</si>
  <si>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</si>
  <si>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</si>
  <si>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</si>
  <si>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</si>
  <si>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</si>
  <si>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</si>
  <si>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</si>
  <si>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</si>
  <si>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</si>
  <si>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</si>
  <si>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</si>
  <si>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</si>
  <si>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</si>
  <si>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</si>
  <si>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</si>
  <si>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</si>
  <si>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</si>
  <si>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</si>
  <si>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</si>
  <si>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</si>
  <si>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</si>
  <si>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</si>
  <si>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</si>
  <si>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</si>
  <si>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</si>
  <si>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</si>
  <si>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</si>
  <si>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</si>
  <si>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</si>
  <si>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</si>
  <si>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</si>
  <si>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</si>
  <si>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</si>
  <si>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</si>
  <si>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</si>
  <si>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</si>
  <si>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</si>
  <si>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</si>
  <si>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</si>
  <si>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</si>
  <si>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</si>
  <si>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</si>
  <si>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</si>
  <si>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</si>
  <si>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</si>
  <si>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</si>
  <si>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</si>
  <si>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</si>
  <si>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</si>
  <si>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</si>
  <si>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</si>
  <si>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</si>
  <si>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</si>
  <si>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</si>
  <si>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</si>
  <si>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</si>
  <si>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</si>
  <si>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</si>
  <si>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</si>
  <si>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</si>
  <si>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</si>
  <si>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</si>
  <si>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</si>
  <si>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</si>
  <si>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</si>
  <si>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</si>
  <si>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</si>
  <si>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</si>
  <si>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</si>
  <si>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</si>
  <si>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</si>
  <si>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</si>
  <si>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</si>
  <si>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</si>
  <si>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</si>
  <si>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</si>
  <si>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</si>
  <si>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</si>
  <si>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</si>
  <si>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</si>
  <si>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</si>
  <si>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</si>
  <si>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</si>
  <si>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</si>
  <si>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</si>
  <si>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</si>
  <si>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</si>
  <si>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</si>
  <si>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</si>
  <si>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</si>
  <si>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</si>
  <si>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</si>
  <si>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</si>
  <si>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</si>
  <si>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</si>
  <si>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</si>
  <si>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</si>
  <si>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</si>
  <si>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</si>
  <si>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</si>
  <si>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</si>
  <si>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</si>
  <si>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</si>
  <si>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</si>
  <si>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</si>
  <si>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</si>
  <si>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</si>
  <si>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</si>
  <si>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</si>
  <si>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</si>
  <si>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</si>
  <si>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</si>
  <si>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</si>
  <si>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</si>
  <si>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</si>
  <si>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</si>
  <si>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</si>
  <si>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</si>
  <si>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</si>
  <si>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</si>
  <si>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</si>
  <si>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</si>
  <si>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</si>
  <si>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</si>
  <si>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</si>
  <si>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</si>
  <si>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</si>
  <si>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</si>
  <si>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</si>
  <si>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</si>
  <si>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</si>
  <si>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</si>
  <si>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</si>
  <si>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</si>
  <si>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</si>
  <si>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</si>
  <si>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</si>
  <si>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</si>
  <si>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</si>
  <si>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</si>
  <si>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</si>
  <si>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</si>
  <si>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</si>
  <si>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</si>
  <si>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</si>
  <si>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</si>
  <si>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</si>
  <si>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</si>
  <si>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</si>
  <si>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</si>
  <si>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</si>
  <si>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</si>
  <si>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</si>
  <si>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</si>
  <si>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</si>
  <si>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</si>
  <si>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</si>
  <si>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</si>
  <si>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</si>
  <si>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</si>
  <si>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</si>
  <si>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</si>
  <si>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</si>
  <si>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</si>
  <si>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</si>
  <si>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</si>
  <si>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</si>
  <si>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</si>
  <si>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</si>
  <si>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</si>
  <si>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</si>
  <si>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</si>
  <si>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</si>
  <si>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</si>
  <si>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</si>
  <si>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</si>
  <si>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</si>
  <si>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</si>
  <si>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</si>
  <si>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</si>
  <si>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</si>
  <si>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</si>
  <si>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</si>
  <si>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</si>
  <si>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</si>
  <si>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</si>
  <si>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</si>
  <si>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</si>
  <si>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</si>
  <si>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</si>
  <si>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</si>
  <si>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</si>
  <si>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</si>
  <si>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</si>
  <si>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</si>
  <si>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</si>
  <si>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</si>
  <si>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</si>
  <si>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</si>
  <si>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</si>
  <si>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</si>
  <si>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</si>
  <si>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</si>
  <si>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</si>
  <si>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</si>
  <si>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</si>
  <si>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</si>
  <si>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</si>
  <si>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</si>
  <si>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</si>
  <si>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</si>
  <si>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</si>
  <si>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</si>
  <si>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</si>
  <si>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</si>
  <si>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</si>
  <si>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</si>
  <si>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</si>
  <si>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</si>
  <si>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</si>
  <si>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</si>
  <si>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</si>
  <si>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</si>
  <si>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</si>
  <si>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</si>
  <si>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</si>
  <si>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</si>
  <si>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</si>
  <si>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</si>
  <si>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</si>
  <si>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</si>
  <si>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</si>
  <si>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</si>
  <si>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</si>
  <si>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</si>
  <si>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</si>
  <si>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</si>
  <si>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</si>
  <si>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</si>
  <si>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</si>
  <si>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</si>
  <si>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</si>
  <si>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</si>
  <si>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</si>
  <si>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</si>
  <si>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</si>
  <si>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</si>
  <si>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</si>
  <si>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</si>
  <si>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</si>
  <si>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</si>
  <si>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</si>
  <si>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</si>
  <si>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</si>
  <si>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</si>
  <si>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</si>
  <si>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</si>
  <si>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</si>
  <si>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</si>
  <si>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</si>
  <si>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</si>
  <si>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</si>
  <si>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</si>
  <si>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</si>
  <si>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</si>
  <si>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</si>
  <si>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</si>
  <si>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</si>
  <si>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</si>
  <si>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</si>
  <si>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</si>
  <si>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</si>
  <si>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</si>
  <si>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</si>
  <si>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</si>
  <si>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</si>
  <si>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</si>
  <si>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</si>
  <si>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</si>
  <si>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</si>
  <si>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</si>
  <si>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</si>
  <si>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</si>
  <si>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</si>
  <si>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</si>
  <si>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</si>
  <si>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</si>
  <si>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</si>
  <si>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</si>
  <si>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</si>
  <si>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</si>
  <si>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</si>
  <si>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</si>
  <si>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</si>
  <si>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</si>
  <si>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</si>
  <si>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</si>
  <si>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</si>
  <si>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</si>
  <si>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</si>
  <si>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</si>
  <si>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</si>
  <si>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</si>
  <si>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</si>
  <si>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</si>
  <si>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</si>
  <si>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</si>
  <si>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</si>
  <si>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</si>
  <si>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</si>
  <si>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</si>
  <si>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</si>
  <si>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</si>
  <si>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</si>
  <si>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</si>
  <si>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</si>
  <si>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</si>
  <si>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</si>
  <si>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</si>
  <si>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</si>
  <si>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</si>
  <si>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</si>
  <si>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</si>
  <si>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</si>
  <si>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</si>
  <si>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</si>
  <si>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</si>
  <si>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</si>
  <si>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</si>
  <si>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</si>
  <si>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</si>
  <si>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</si>
  <si>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</si>
  <si>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</si>
  <si>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</si>
  <si>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</si>
  <si>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</si>
  <si>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</si>
  <si>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</si>
  <si>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</si>
  <si>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</si>
  <si>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</si>
  <si>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</si>
  <si>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</si>
  <si>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</si>
  <si>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</si>
  <si>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</si>
  <si>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</si>
  <si>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</si>
  <si>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</si>
  <si>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</si>
  <si>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</si>
  <si>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</si>
  <si>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</si>
  <si>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</si>
  <si>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</si>
  <si>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</si>
  <si>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</si>
  <si>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</si>
  <si>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</si>
  <si>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</si>
  <si>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</si>
  <si>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</si>
  <si>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</si>
  <si>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</si>
  <si>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</si>
  <si>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</si>
  <si>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</si>
  <si>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</si>
  <si>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</si>
  <si>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</si>
  <si>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</si>
  <si>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</si>
  <si>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</si>
  <si>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</si>
  <si>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</si>
  <si>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</si>
  <si>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</si>
  <si>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</si>
  <si>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</si>
  <si>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</si>
  <si>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</si>
  <si>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</si>
  <si>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</si>
  <si>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</si>
  <si>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</si>
  <si>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</si>
  <si>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</si>
  <si>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</si>
  <si>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</si>
  <si>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</si>
  <si>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</si>
  <si>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</si>
  <si>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</si>
  <si>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</si>
  <si>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</si>
  <si>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</si>
  <si>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</si>
  <si>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</si>
  <si>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</si>
  <si>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</si>
  <si>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</si>
  <si>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</si>
  <si>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</si>
  <si>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</si>
  <si>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</si>
  <si>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</si>
  <si>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</si>
  <si>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</si>
  <si>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</si>
  <si>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</si>
  <si>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</si>
  <si>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</si>
  <si>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</si>
  <si>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</si>
  <si>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</si>
  <si>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</si>
  <si>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</si>
  <si>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</si>
  <si>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</si>
  <si>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</si>
  <si>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</si>
  <si>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</si>
  <si>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</si>
  <si>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</si>
  <si>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</si>
  <si>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</si>
  <si>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</si>
  <si>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</si>
  <si>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</si>
  <si>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</si>
  <si>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</si>
  <si>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</si>
  <si>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</si>
  <si>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</si>
  <si>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</si>
  <si>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</si>
  <si>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</si>
  <si>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</si>
  <si>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</si>
  <si>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</si>
  <si>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</si>
  <si>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</si>
  <si>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</si>
  <si>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</si>
  <si>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</si>
  <si>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</si>
  <si>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</si>
  <si>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</si>
  <si>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</si>
  <si>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</si>
  <si>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</si>
  <si>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</si>
  <si>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</si>
  <si>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</si>
  <si>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</si>
  <si>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</si>
  <si>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</si>
  <si>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</si>
  <si>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</si>
  <si>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</si>
  <si>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</si>
  <si>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</si>
  <si>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</si>
  <si>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</si>
  <si>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</si>
  <si>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</si>
  <si>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</si>
  <si>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</si>
  <si>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</si>
  <si>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</si>
  <si>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</si>
  <si>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</si>
  <si>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</si>
  <si>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</si>
  <si>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</si>
  <si>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</si>
  <si>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</si>
  <si>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</si>
  <si>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</si>
  <si>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</si>
  <si>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</si>
  <si>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</si>
  <si>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</si>
  <si>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</si>
  <si>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</si>
  <si>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</si>
  <si>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</si>
  <si>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</si>
  <si>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</si>
  <si>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</si>
  <si>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</si>
  <si>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</si>
  <si>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</si>
  <si>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</si>
  <si>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</si>
  <si>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</si>
  <si>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</si>
  <si>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</si>
  <si>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</si>
  <si>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</si>
  <si>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</si>
  <si>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</si>
  <si>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</si>
  <si>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</si>
  <si>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</si>
  <si>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</si>
  <si>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</si>
  <si>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</si>
  <si>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</si>
  <si>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</si>
  <si>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</si>
  <si>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</si>
  <si>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</si>
  <si>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</si>
  <si>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</si>
  <si>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</si>
  <si>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</si>
  <si>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</si>
  <si>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</si>
  <si>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</si>
  <si>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</si>
  <si>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</si>
  <si>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</si>
  <si>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</si>
  <si>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</si>
  <si>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</si>
  <si>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</si>
  <si>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</si>
  <si>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</si>
  <si>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</si>
  <si>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</si>
  <si>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</si>
  <si>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</si>
  <si>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</si>
  <si>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</si>
  <si>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</si>
  <si>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</si>
  <si>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</si>
  <si>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</si>
  <si>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</si>
  <si>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</si>
  <si>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</si>
  <si>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</si>
  <si>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</si>
  <si>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</si>
  <si>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</si>
  <si>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</si>
  <si>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</si>
  <si>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</si>
  <si>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</si>
  <si>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</si>
  <si>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</si>
  <si>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</si>
  <si>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</si>
  <si>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</si>
  <si>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</si>
  <si>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</si>
  <si>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</si>
  <si>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</si>
  <si>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</si>
  <si>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</si>
  <si>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</si>
  <si>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</si>
  <si>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</si>
  <si>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</si>
  <si>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</si>
  <si>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</si>
  <si>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</si>
  <si>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</si>
  <si>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</si>
  <si>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</si>
  <si>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</si>
  <si>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</si>
  <si>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</si>
  <si>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</si>
  <si>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</si>
  <si>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</si>
  <si>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</si>
  <si>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</si>
  <si>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</si>
  <si>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</si>
  <si>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</si>
  <si>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</si>
  <si>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</si>
  <si>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</si>
  <si>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</si>
  <si>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</si>
  <si>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</si>
  <si>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</si>
  <si>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</si>
  <si>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</si>
  <si>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</si>
  <si>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</si>
  <si>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</si>
  <si>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</si>
  <si>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</si>
  <si>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</si>
  <si>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</si>
  <si>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</si>
  <si>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</si>
  <si>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</si>
  <si>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</si>
  <si>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</si>
  <si>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</si>
  <si>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</si>
  <si>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</si>
  <si>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</si>
  <si>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</si>
  <si>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</si>
  <si>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</si>
  <si>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</si>
  <si>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</si>
  <si>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</si>
  <si>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</si>
  <si>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</si>
  <si>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</si>
  <si>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</si>
  <si>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</si>
  <si>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</si>
  <si>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</si>
  <si>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</si>
  <si>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</si>
  <si>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</si>
  <si>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</si>
  <si>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</si>
  <si>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</si>
  <si>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</si>
  <si>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</si>
  <si>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</si>
  <si>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</si>
  <si>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</si>
  <si>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</si>
  <si>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</si>
  <si>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</si>
  <si>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</si>
  <si>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</si>
  <si>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</si>
  <si>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</si>
  <si>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</si>
  <si>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</si>
  <si>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</si>
  <si>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</si>
  <si>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</si>
  <si>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</si>
  <si>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</si>
  <si>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</si>
  <si>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</si>
  <si>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</si>
  <si>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</si>
  <si>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</si>
  <si>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</si>
  <si>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</si>
  <si>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</si>
  <si>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</si>
  <si>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</si>
  <si>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</si>
  <si>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</si>
  <si>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</si>
  <si>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</si>
  <si>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</si>
  <si>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</si>
  <si>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</si>
  <si>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</si>
  <si>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</si>
  <si>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</si>
  <si>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</si>
  <si>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</si>
  <si>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</si>
  <si>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</si>
  <si>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</si>
  <si>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</si>
  <si>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</si>
  <si>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</si>
  <si>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</si>
  <si>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</si>
  <si>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</si>
  <si>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</si>
  <si>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</si>
  <si>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</si>
  <si>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</si>
  <si>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</si>
  <si>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</si>
  <si>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</si>
  <si>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</si>
  <si>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</si>
  <si>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</si>
  <si>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</si>
  <si>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</si>
  <si>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</si>
  <si>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</si>
  <si>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</si>
  <si>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</si>
  <si>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</si>
  <si>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</si>
  <si>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</si>
  <si>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</si>
  <si>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</si>
  <si>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</si>
  <si>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</si>
  <si>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</si>
  <si>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</si>
  <si>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</si>
  <si>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</si>
  <si>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</si>
  <si>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</si>
  <si>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</si>
  <si>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</si>
  <si>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</si>
  <si>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</si>
  <si>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</si>
  <si>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</si>
  <si>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</si>
  <si>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</si>
  <si>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</si>
  <si>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</si>
  <si>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</si>
  <si>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</si>
  <si>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</si>
  <si>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</si>
  <si>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</si>
  <si>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</si>
  <si>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</si>
  <si>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</si>
  <si>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</si>
  <si>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</si>
  <si>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</si>
  <si>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</si>
  <si>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</si>
  <si>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</si>
  <si>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</si>
  <si>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</si>
  <si>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</si>
  <si>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</si>
  <si>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</si>
  <si>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</si>
  <si>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</si>
  <si>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</si>
  <si>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</si>
  <si>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</si>
  <si>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</si>
  <si>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</si>
  <si>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</si>
  <si>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</si>
  <si>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</si>
  <si>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</si>
  <si>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</si>
  <si>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</si>
  <si>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</si>
  <si>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</si>
  <si>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</si>
  <si>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</si>
  <si>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</si>
  <si>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</si>
  <si>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</si>
  <si>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</si>
  <si>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</si>
  <si>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</si>
  <si>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</si>
  <si>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</si>
  <si>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</si>
  <si>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</si>
  <si>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</si>
  <si>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</si>
  <si>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</si>
  <si>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</si>
  <si>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</si>
  <si>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</si>
  <si>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</si>
  <si>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</si>
  <si>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</si>
  <si>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</si>
  <si>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</si>
  <si>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</si>
  <si>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</si>
  <si>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</si>
  <si>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</si>
  <si>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</si>
  <si>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</si>
  <si>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</si>
  <si>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</si>
  <si>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</si>
  <si>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</si>
  <si>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</si>
  <si>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</si>
  <si>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</si>
  <si>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</si>
  <si>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</si>
  <si>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</si>
  <si>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</si>
  <si>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</si>
  <si>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</si>
  <si>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</si>
  <si>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</si>
  <si>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</si>
  <si>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</si>
  <si>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</si>
  <si>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</si>
  <si>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</si>
  <si>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</si>
  <si>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</si>
  <si>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</si>
  <si>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</si>
  <si>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</si>
  <si>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</si>
  <si>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</si>
  <si>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</si>
  <si>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</si>
  <si>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</si>
  <si>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</si>
  <si>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</si>
  <si>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</si>
  <si>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</si>
  <si>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</si>
  <si>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</si>
  <si>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</si>
  <si>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</si>
  <si>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</si>
  <si>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</si>
  <si>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</si>
  <si>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</si>
  <si>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</si>
  <si>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</si>
  <si>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</si>
  <si>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</si>
  <si>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</si>
  <si>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</si>
  <si>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</si>
  <si>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</si>
  <si>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</si>
  <si>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</si>
  <si>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</si>
  <si>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</si>
  <si>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</si>
  <si>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</si>
  <si>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</si>
  <si>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</si>
  <si>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</si>
  <si>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</si>
  <si>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</si>
  <si>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</si>
  <si>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</si>
  <si>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</si>
  <si>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</si>
  <si>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</si>
  <si>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</si>
  <si>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</si>
  <si>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</si>
  <si>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</si>
  <si>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</si>
  <si>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</si>
  <si>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</si>
  <si>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</si>
  <si>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</si>
  <si>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</si>
  <si>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</si>
  <si>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</si>
  <si>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</si>
  <si>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</si>
  <si>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</si>
  <si>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</si>
  <si>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</si>
  <si>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</si>
  <si>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</si>
  <si>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</si>
  <si>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</si>
  <si>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</si>
  <si>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</si>
  <si>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</si>
  <si>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</si>
  <si>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</si>
  <si>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</si>
  <si>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</si>
  <si>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</si>
  <si>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</si>
  <si>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</si>
  <si>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</si>
  <si>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</si>
  <si>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</si>
  <si>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</si>
  <si>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</si>
  <si>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</si>
  <si>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</si>
  <si>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</si>
  <si>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</si>
  <si>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</si>
  <si>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</si>
  <si>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</si>
  <si>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</si>
  <si>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</si>
  <si>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</si>
  <si>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</si>
  <si>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</si>
  <si>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</si>
  <si>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</si>
  <si>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</si>
  <si>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</si>
  <si>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</si>
  <si>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</si>
  <si>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</si>
  <si>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</si>
  <si>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</si>
  <si>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</si>
  <si>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</si>
  <si>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</si>
  <si>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</si>
  <si>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</si>
  <si>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</si>
  <si>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</si>
  <si>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</si>
  <si>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</si>
  <si>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</si>
  <si>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</si>
  <si>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</si>
  <si>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</si>
  <si>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</si>
  <si>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</si>
  <si>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</si>
  <si>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</si>
  <si>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</si>
  <si>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</si>
  <si>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</si>
  <si>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</si>
  <si>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</si>
  <si>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</si>
  <si>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</si>
  <si>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</si>
  <si>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</si>
  <si>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</si>
  <si>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</si>
  <si>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</si>
  <si>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</si>
  <si>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</si>
  <si>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</si>
  <si>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</si>
  <si>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</si>
  <si>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</si>
  <si>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</si>
  <si>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</si>
  <si>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</si>
  <si>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</si>
  <si>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</si>
  <si>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</si>
  <si>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</si>
  <si>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</si>
  <si>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</si>
  <si>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</si>
  <si>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</si>
  <si>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</si>
  <si>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</si>
  <si>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</si>
  <si>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</si>
  <si>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</si>
  <si>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</si>
  <si>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</si>
  <si>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</si>
  <si>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</si>
  <si>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</si>
  <si>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</si>
  <si>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</si>
  <si>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</si>
  <si>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</si>
  <si>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</si>
  <si>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</si>
  <si>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</si>
  <si>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</si>
  <si>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</si>
  <si>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</si>
  <si>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</si>
  <si>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</si>
  <si>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</si>
  <si>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</si>
  <si>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</si>
  <si>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</si>
  <si>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</si>
  <si>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</si>
  <si>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</si>
  <si>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</si>
  <si>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</si>
  <si>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</si>
  <si>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</si>
  <si>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</si>
  <si>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</si>
  <si>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</si>
  <si>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</si>
  <si>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</si>
  <si>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</si>
  <si>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</si>
  <si>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</si>
  <si>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</si>
  <si>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</si>
  <si>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</si>
  <si>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</si>
  <si>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</si>
  <si>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</si>
  <si>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</si>
  <si>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</si>
  <si>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</si>
  <si>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</si>
  <si>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</si>
  <si>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</si>
  <si>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</si>
  <si>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</si>
  <si>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</si>
  <si>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</si>
  <si>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</si>
  <si>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</si>
  <si>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</si>
  <si>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</si>
  <si>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</si>
  <si>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</si>
  <si>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</si>
  <si>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</si>
  <si>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</si>
  <si>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</si>
  <si>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</si>
  <si>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</si>
  <si>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</si>
  <si>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</si>
  <si>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</si>
  <si>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</si>
  <si>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</si>
  <si>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</si>
  <si>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</si>
  <si>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</si>
  <si>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</si>
  <si>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</si>
  <si>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</si>
  <si>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</si>
  <si>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</si>
  <si>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</si>
  <si>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</si>
  <si>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</si>
  <si>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</si>
  <si>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</si>
  <si>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</si>
  <si>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</si>
  <si>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</si>
  <si>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</si>
  <si>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</si>
  <si>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</si>
  <si>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</si>
  <si>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</si>
  <si>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</si>
  <si>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</si>
  <si>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</si>
  <si>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</si>
  <si>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</si>
  <si>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</si>
  <si>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</si>
  <si>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</si>
  <si>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</si>
  <si>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</si>
  <si>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</si>
  <si>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</si>
  <si>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</si>
  <si>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</si>
  <si>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</si>
  <si>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</si>
  <si>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</si>
  <si>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</si>
  <si>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</si>
  <si>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</si>
  <si>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</si>
  <si>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</si>
  <si>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</si>
  <si>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</si>
  <si>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</si>
  <si>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</si>
  <si>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</si>
  <si>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</si>
  <si>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</si>
  <si>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</si>
  <si>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</si>
  <si>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</si>
  <si>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</si>
  <si>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</si>
  <si>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</si>
  <si>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</si>
  <si>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</si>
  <si>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</si>
  <si>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</si>
  <si>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</si>
  <si>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</si>
  <si>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</si>
  <si>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</si>
  <si>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</si>
  <si>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</si>
  <si>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</si>
  <si>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</si>
  <si>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</si>
  <si>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</si>
  <si>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</si>
  <si>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</si>
  <si>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</si>
  <si>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</si>
  <si>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</si>
  <si>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</si>
  <si>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</si>
  <si>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</si>
  <si>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</si>
  <si>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</si>
  <si>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</si>
  <si>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</si>
  <si>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</si>
  <si>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</si>
  <si>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</si>
  <si>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</si>
  <si>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</si>
  <si>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</si>
  <si>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</si>
  <si>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</si>
  <si>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</si>
  <si>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</si>
  <si>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</si>
  <si>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</si>
  <si>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</si>
  <si>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</si>
  <si>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</si>
  <si>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</si>
  <si>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</si>
  <si>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</si>
  <si>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</si>
  <si>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</si>
  <si>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</si>
  <si>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</si>
  <si>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</si>
  <si>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</si>
  <si>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</si>
  <si>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</si>
  <si>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</si>
  <si>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</si>
  <si>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</si>
  <si>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</si>
  <si>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</si>
  <si>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</si>
  <si>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</si>
  <si>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</si>
  <si>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</si>
  <si>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</si>
  <si>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</si>
  <si>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</si>
  <si>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</si>
  <si>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</si>
  <si>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</si>
  <si>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</si>
  <si>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</si>
  <si>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</si>
  <si>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</si>
  <si>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</si>
  <si>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</si>
  <si>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</si>
  <si>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</si>
  <si>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</si>
  <si>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</si>
  <si>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</si>
  <si>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</si>
  <si>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</si>
  <si>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</si>
  <si>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</si>
  <si>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</si>
  <si>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</si>
  <si>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</si>
  <si>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</si>
  <si>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</si>
  <si>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</si>
  <si>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</si>
  <si>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</si>
  <si>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</si>
  <si>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</si>
  <si>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</si>
  <si>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</si>
  <si>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</si>
  <si>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</si>
  <si>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</si>
  <si>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</si>
  <si>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</si>
  <si>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</si>
  <si>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</si>
  <si>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</si>
  <si>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</si>
  <si>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</si>
  <si>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</si>
  <si>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</si>
  <si>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</si>
  <si>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</si>
  <si>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</si>
  <si>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</si>
  <si>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</si>
  <si>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</si>
  <si>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</si>
  <si>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</si>
  <si>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</si>
  <si>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</si>
  <si>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</si>
  <si>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</si>
  <si>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</si>
  <si>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</si>
  <si>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</si>
  <si>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</si>
  <si>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</si>
  <si>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</si>
  <si>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</si>
  <si>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</si>
  <si>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</si>
  <si>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</si>
  <si>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</si>
  <si>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</si>
  <si>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</si>
  <si>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</si>
  <si>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</si>
  <si>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</si>
  <si>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</si>
  <si>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</si>
  <si>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</si>
  <si>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</si>
  <si>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</si>
  <si>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</si>
  <si>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</si>
  <si>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</si>
  <si>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</si>
  <si>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</si>
  <si>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</si>
  <si>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</si>
  <si>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</si>
  <si>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</si>
  <si>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</si>
  <si>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</si>
  <si>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</si>
  <si>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</si>
  <si>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</si>
  <si>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</si>
  <si>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</si>
  <si>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</si>
  <si>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</si>
  <si>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</si>
  <si>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</si>
  <si>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</si>
  <si>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</si>
  <si>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</si>
  <si>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</si>
  <si>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</si>
  <si>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</si>
  <si>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</si>
  <si>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</si>
  <si>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</si>
  <si>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</si>
  <si>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</si>
  <si>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</si>
  <si>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</si>
  <si>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</si>
  <si>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</si>
  <si>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</si>
  <si>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</si>
  <si>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</si>
  <si>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</si>
  <si>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</si>
  <si>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</si>
  <si>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</si>
  <si>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</si>
  <si>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</si>
  <si>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</si>
  <si>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</si>
  <si>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</si>
  <si>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</si>
  <si>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</si>
  <si>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</si>
  <si>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</si>
  <si>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</si>
  <si>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</si>
  <si>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</si>
  <si>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</si>
  <si>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</si>
  <si>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</si>
  <si>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</si>
  <si>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</si>
  <si>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</si>
  <si>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</si>
  <si>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</si>
  <si>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</si>
  <si>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</si>
  <si>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</si>
  <si>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</si>
  <si>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</si>
  <si>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</si>
  <si>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</si>
  <si>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</si>
  <si>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</si>
  <si>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</si>
  <si>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</si>
  <si>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</si>
  <si>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</si>
  <si>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Team trying to connect PG</t>
  </si>
  <si>
    <t>PCM-20251021-00000713</t>
  </si>
  <si>
    <t>Restored by PG</t>
  </si>
  <si>
    <t>PCM-20251021-00000844</t>
  </si>
  <si>
    <t>ETA 90 min</t>
  </si>
  <si>
    <t>PCM-20251021-00000806</t>
  </si>
  <si>
    <t>ETA 90 Min</t>
  </si>
  <si>
    <t xml:space="preserve"> PCM-20250215-00000830 </t>
  </si>
  <si>
    <t>LTE site still down and  site located in aramco area access issue need special permission</t>
  </si>
  <si>
    <t>NO PCM</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</si>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</sst>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D5" sqre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288.45165254629683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7.9563395833320101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45951.400078009261</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45951.400078009261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45951.400078009261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45951.400078009261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45951.400078009261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45951.400078009261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45951.400078009261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45951.400078009261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45951.400078009261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45951.400078009261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45951.400078009261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45951.400078009261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45951.400078009261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45951.400078009261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45951.400078009261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45951.400078009261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45951.400078009261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45951.400078009261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45951.400078009261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45951.400078009261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45951.400078009261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45951.400078009261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45951.400078009261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45951.400078009261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45951.400078009261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45951.400078009261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45951.400078009261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45951.400078009261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45951.400078009261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45951.400078009261</v>
      </c>
      <c r="H33" s="138"/>
      <c r="I33" s="136" t="str">
        <f>IFERROR(VLOOKUP(D33,DB!A:F,6,0),"")</f>
        <v/>
      </c>
      <c r="J33" s="136" t="str">
        <f>IFERROR(VLOOKUP(D33,DB!A:G,7,0),"")</f>
        <v/>
      </c>
      <c r="K33" s="140"/>
      <c r="L33" s="141" t="str">
        <f>IFERROR(VLOOKUP(D33,DB!A:I,9,0),"")</f>
        <v/>
      </c>
    </row>
    <row r="34" spans="1:12" ht="15" customHeight="1">
      <c r="A34" s="152"/>
      <c r="B34" s="153" t="str">
        <f>IFERROR(VLOOKUP(D34,DB!A:K,11,0),"")</f>
        <v/>
      </c>
      <c r="C34" s="153"/>
      <c r="D34" s="153"/>
      <c r="E34" s="154"/>
      <c r="F34" s="155"/>
      <c r="G34" s="156">
        <f ca="1">IFERROR(NOW()-F34,"")</f>
        <v>45951.400078009261</v>
      </c>
      <c r="H34" s="155"/>
      <c r="I34" s="153" t="str">
        <f>IFERROR(VLOOKUP(D34,DB!A:F,6,0),"")</f>
        <v/>
      </c>
      <c r="J34" s="153" t="str">
        <f>IFERROR(VLOOKUP(D34,DB!A:G,7,0),"")</f>
        <v/>
      </c>
      <c r="K34" s="157"/>
      <c r="L34" s="158" t="str">
        <f>IFERROR(VLOOKUP(D34,DB!A:I,9,0),"")</f>
        <v/>
      </c>
    </row>
    <row r="35" spans="1:12" ht="15" customHeight="1">
      <c r="A35" s="135"/>
      <c r="B35" s="136" t="str">
        <f>IFERROR(VLOOKUP(D35,DB!A:K,11,0),"")</f>
        <v/>
      </c>
      <c r="C35" s="136"/>
      <c r="D35" s="136"/>
      <c r="E35" s="137"/>
      <c r="F35" s="138"/>
      <c r="G35" s="139">
        <f ca="1">IFERROR(NOW()-F35,"")</f>
        <v>45951.400078009261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45951.400078009261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45951.400078009261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45951.400078009261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45951.400078009261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45951.400078009261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45951.400078009261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45951.400078009261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45951.400078009261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45951.400078009261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45951.400078009261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45951.400078009261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45951.400078009261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45951.400078009261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45951.400078009261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45951.400078009261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45951.400078009261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45951.400078009261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45951.400078009261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45951.400078009261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45951.400078009261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45951.400078009261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45951.400078009261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45951.400078009261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45951.400078009261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45951.400078009261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45951.400078009261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45951.400078009261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45951.400078009261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45951.400078009261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45951.400078009261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45951.400078009261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45951.400078009261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45951.400078009261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45951.400078009261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45951.400078009261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45951.400078009261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45951.400078009261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45951.400078009261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45951.400078009261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45951.400078009261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45951.400078009261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45951.400078009261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45951.400078009261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45951.400078009261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45951.400078009261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45951.400078009261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45951.400078009261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45951.400078009261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45951.400078009261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45951.400078009261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45951.400078009261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45951.400078009261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45951.400078009261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45951.400078009261</v>
      </c>
      <c r="H89" s="138"/>
      <c r="I89" s="136" t="str">
        <f>IFERROR(VLOOKUP(D89,DB!A:F,6,0),"")</f>
        <v/>
      </c>
      <c r="J89" s="136" t="str">
        <f>IFERROR(VLOOKUP(D89,DB!A:G,7,0),"")</f>
        <v/>
      </c>
      <c r="K89" s="140"/>
      <c r="L89" s="141" t="str">
        <f>IFERROR(VLOOKUP(D89,DB!A:I,9,0),"")</f>
        <v/>
      </c>
    </row>
    <row r="90" spans="1:12" ht="15" customHeight="1">
      <c r="A90" s="152"/>
      <c r="B90" s="153" t="str">
        <f>IFERROR(VLOOKUP(D90,DB!A:K,11,0),"")</f>
        <v/>
      </c>
      <c r="C90" s="153"/>
      <c r="D90" s="153"/>
      <c r="E90" s="154"/>
      <c r="F90" s="155"/>
      <c r="G90" s="156">
        <f ca="1">IFERROR(NOW()-F90,"")</f>
        <v>45951.400078009261</v>
      </c>
      <c r="H90" s="155"/>
      <c r="I90" s="153" t="str">
        <f>IFERROR(VLOOKUP(D90,DB!A:F,6,0),"")</f>
        <v/>
      </c>
      <c r="J90" s="153" t="str">
        <f>IFERROR(VLOOKUP(D90,DB!A:G,7,0),"")</f>
        <v/>
      </c>
      <c r="K90" s="157"/>
      <c r="L90" s="158" t="str">
        <f>IFERROR(VLOOKUP(D90,DB!A:I,9,0),"")</f>
        <v/>
      </c>
    </row>
  </sheetData>
  <customSheetViews>
    <customSheetView guid="{F6042A99-DD27-4453-835D-0834D95730CC}" filter="1" showAutoFilter="1">
      <pageMargins left="0" right="0" top="0" bottom="0" header="0" footer="0"/>
      <autoFilter ref="B1:M1" xr:uid="{EFE7009B-B2D2-449C-A3D3-8F488DC7B83B}"/>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tabSelected="1" workbookViewId="0">
      <selection activeCell="K7" sqref="K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144.67299513889157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126.40024050926149</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6.9043030092580011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64">
        <v>1</v>
      </c>
      <c r="D6" s="18" t="s">
        <v>26702</v>
      </c>
      <c r="E6" s="116" t="s">
        <v>38998</v>
      </c>
      <c r="F6" s="117">
        <v>45951.306342592594</v>
      </c>
      <c r="G6" s="118">
        <f ca="1">IFERROR(NOW()-F6,"-")</f>
        <v>9.3735879629093688E-2</v>
      </c>
      <c r="H6" s="117">
        <v>45951.299398148149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64">
        <v>1</v>
      </c>
      <c r="D7" s="18" t="s">
        <v>25790</v>
      </c>
      <c r="E7" s="116" t="s">
        <v>38998</v>
      </c>
      <c r="F7" s="117">
        <v>45951.298032407409</v>
      </c>
      <c r="G7" s="118">
        <f ca="1">IFERROR(NOW()-F7,"-")</f>
        <v>0.10204606481420342</v>
      </c>
      <c r="H7" s="117">
        <v>45951.293171296296</v>
      </c>
      <c r="I7" s="18" t="str">
        <f>IFERROR(VLOOKUP(D7,DB!A:F,6,0),"")</f>
        <v>SCECO</v>
      </c>
      <c r="J7" s="18" t="str">
        <f>IFERROR(VLOOKUP(D7,DB!A:G,7,0),"")</f>
        <v>Dead</v>
      </c>
      <c r="K7" s="19" t="s">
        <v>39093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39094</v>
      </c>
      <c r="B8" s="18" t="str">
        <f>IFERROR(VLOOKUP(D8,DB!A:K,11,0),"")</f>
        <v>R2</v>
      </c>
      <c r="C8" s="18">
        <v>2</v>
      </c>
      <c r="D8" s="18" t="s">
        <v>25409</v>
      </c>
      <c r="E8" s="116" t="s">
        <v>38998</v>
      </c>
      <c r="F8" s="117">
        <v>45951.34820601852</v>
      </c>
      <c r="G8" s="118">
        <f ca="1">IFERROR(NOW()-F8,"-")</f>
        <v>5.1872453703253996E-2</v>
      </c>
      <c r="H8" s="117">
        <v>45951.339699074073</v>
      </c>
      <c r="I8" s="18" t="str">
        <f>IFERROR(VLOOKUP(D8,DB!A:F,6,0),"")</f>
        <v>SCECO</v>
      </c>
      <c r="J8" s="18" t="str">
        <f>IFERROR(VLOOKUP(D8,DB!A:G,7,0),"")</f>
        <v>Vandalized</v>
      </c>
      <c r="K8" s="19" t="s">
        <v>39095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45951.400078472223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45951.400078472223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45951.400078472223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45951.400078472223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45951.400078472223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45951.400078472223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45951.400078472223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45951.400078472223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45951.400078472223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45951.400078472223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45951.400078472223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45951.400078472223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45951.400078472223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45951.400078472223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45951.400078472223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45951.400078472223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45951.400078472223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45951.400078472223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45951.400078472223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45951.400078472223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45951.400078472223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45951.400078472223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45951.400078472223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45951.400078472223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45951.400078472223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45951.400078472223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45951.400078472223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45951.400078472223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45951.400078472223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45951.400078472223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45951.400078472223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45951.400078472223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45951.400078472223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45951.400078472223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45951.400078472223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45951.400078472223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45951.400078472223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45951.400078472223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45951.400078472223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45951.400078472223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45951.400078472223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45951.400078472223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45951.400078472223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45951.400078472223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45951.400078472223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45951.400078472223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45951.400078472223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45951.400078472223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45951.400078472223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45951.400078472223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45951.400078472223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45951.400078472223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45951.400078472223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45951.400078472223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45951.400078472223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45951.400078472223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45951.400078472223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45951.400078472223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45951.400078472223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45951.400078472223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45951.400078472223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45951.400078472223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45951.400078472223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45951.400078472223</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45951.400078472223</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45951.400078472223</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45951.400078472223</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45951.400078472223</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39096</v>
      </c>
      <c r="B2" s="64" t="str">
        <f>IFERROR(VLOOKUP(D2,DB!A:K,11,0),"")</f>
        <v>R3</v>
      </c>
      <c r="C2" s="18">
        <v>2</v>
      </c>
      <c r="D2" s="18" t="s">
        <v>22581</v>
      </c>
      <c r="E2" s="18" t="s">
        <v>38998</v>
      </c>
      <c r="F2" s="20">
        <v>45951.328402777777</v>
      </c>
      <c r="G2" s="21">
        <f t="shared" ref="G2:G38" ca="1" si="0">IFERROR(NOW()-F2,"-")</f>
        <v>7.1675694445730187E-2</v>
      </c>
      <c r="H2" s="22">
        <v>45951.318101851852</v>
      </c>
      <c r="I2" s="19" t="str">
        <f>IFERROR(VLOOKUP(D2,DB!A:F,6,0),"")</f>
        <v>SCECO</v>
      </c>
      <c r="J2" s="18" t="str">
        <f>IFERROR(VLOOKUP(D2,DB!A:G,7,0),"")</f>
        <v>Dead</v>
      </c>
      <c r="K2" s="47" t="s">
        <v>39097</v>
      </c>
      <c r="L2" s="23" t="str">
        <f>IFERROR(VLOOKUP(D2,DB!A:I,9,0),"")</f>
        <v>Latis</v>
      </c>
    </row>
    <row r="3" spans="1:13" ht="15" customHeight="1">
      <c r="A3" s="19"/>
      <c r="B3" s="64" t="str">
        <f>IFERROR(VLOOKUP(D3,DB!A:K,11,0),"")</f>
        <v/>
      </c>
      <c r="C3" s="18"/>
      <c r="D3" s="18"/>
      <c r="E3" s="18"/>
      <c r="F3" s="20"/>
      <c r="G3" s="21">
        <f t="shared" ca="1" si="0"/>
        <v>45951.400078472223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45951.400078472223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45951.400078472223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45951.400078472223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45951.400078472223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45951.400078472223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45951.400078472223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45951.400078472223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45951.400078472223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45951.400078472223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45951.400078472223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45951.400078472223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45951.400078472223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45951.400078472223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45951.400078472223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45951.400078472223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45951.400078472223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45951.400078472223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45951.400078472223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45951.400078472223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45951.400078472223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45951.400078472223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45951.400078472223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45951.400078472223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45951.400078472223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45951.400078472223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45951.400078472223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45951.400078472223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45951.400078472223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45951.400078472223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45951.400078472223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45951.400078472223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45951.400078472223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45951.400078472223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45951.400078472223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45951.400078472223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45951.400078472223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45951.400078472223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45951.400078472223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45951.400078472223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45951.400078472223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45951.400078472223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45951.400078472223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45951.400078472223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45951.400078472223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45951.400078472223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45951.400078472223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45951.400078472223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45951.400078472223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45951.400078472223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45951.400078472223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45951.400078472223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45951.400078472223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45951.400078472223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45951.400078472223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45951.400078472223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45951.400078472223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45951.400078472223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45951.400078472223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45951.400078472223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45951.400078472223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45951.400078472223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45951.400078472223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45951.400078472223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45951.400078472223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45951.400078472223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45951.400078472223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45951.400078472223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45951.400078472223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45951.400078472223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45951.400078472223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45951.400078472223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45951.400078472223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45951.400078472223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45951.400078472223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45951.400078472223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45951.400078472223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45951.400078472223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45951.400078472223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45951.400078472223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45951.400078472223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45951.400078472223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45951.400078472223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45951.400078472223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45951.400078472223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45951.400078472223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45951.400078472223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45951.400078472223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45951.400078472223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45951.400078472223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45951.400078472223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45951.400078472223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45951.400078472223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45951.400078472223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45951.400078472223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45951.400078472223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45951.400078472223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45951.400078472223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45951.400078472223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45951.400078472223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45951.400078472223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45951.400078472223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45951.400078472223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45951.400078472223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45951.400078472223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45951.400078472223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45951.400078472223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45951.400078472223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45951.400078472223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45951.400078472223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45951.400078472223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45951.400078472223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45951.400078472223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45951.400078472223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45951.400078472223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45951.400078472223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45951.400078472223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45951.400078472223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45951.400078472223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45951.400078472223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45951.400078472223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45951.400078472223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45951.400078472223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45951.400078472223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45951.400078472223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45951.400078472223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45951.400078472223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45951.400078472223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45951.400078472223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45951.400078472223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45951.400078472223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45951.400078472223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45951.400078472223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45951.400078472223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45951.400078472223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45951.400078472223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45951.400078472223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45951.400078472223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45951.400078472223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45951.400078472223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45951.400078472223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45951.400078472223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45951.400078472223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45951.400078472223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45951.400078472223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45951.400078472223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45951.400078472223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45951.400078472223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45951.400078472223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45951.400078472223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45951.400078472223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45951.400078472223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45951.400078472223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45951.400078472223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45951.400078472223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45951.400078472223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45951.400078472223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45951.400078472223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45951.400078472223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45951.400078472223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45951.400078472223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45951.400078472223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45951.400078472223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45951.400078472223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45951.400078472223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45951.400078472223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45951.400078472223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45951.400078472223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45951.400078472223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45951.400078472223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45951.400078472223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45951.400078472223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45951.400078472223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45951.400078472223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45951.400078472223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45951.400078472223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45951.400078472223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45951.400078472223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45951.400078472223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45951.400078472223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45951.400078472223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45951.400078472223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45951.400078472223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45951.400078472223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45951.400078472223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45951.400078472223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45951.400078472223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45951.400078472223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45951.400078472223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45951.400078472223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45951.400078472223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45951.400078472223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45951.400078472223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45951.400078472223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45951.400078472223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45951.400078472223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45951.400078472223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45951.400078472223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45951.400078472223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45951.400078472223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45951.400078472223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45951.400078472223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45951.400078472223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45951.400078472223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45951.400078472223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45951.400078472223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45951.400078472223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45951.400078472223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45951.400078472223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45951.400078472223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45951.400078472223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45951.400078472223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45951.400078472223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45951.400078472223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45951.400078472223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45951.400078472223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45951.400078472223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45951.400078472223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45951.400078472223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45951.400078472223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45951.400078472223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45951.400078472223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45951.400078472223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45951.400078472223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45951.400078472223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45951.400078472223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45951.400078472223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45951.400078472223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45951.400078472223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45951.400078472223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45951.400078472223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45951.400078472223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45951.400078472223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45951.400078472223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45951.400078472223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45951.400078472223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45951.400078472223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45951.400078472223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45951.400078472223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45951.400078472223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45951.400078472223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45951.400078472223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45951.400078472223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45951.400078472223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45951.400078472223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45951.400078472223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45951.400078472223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45951.400078472223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45951.400078472223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45951.400078472223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45951.400078472223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45951.400078472223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45951.400078472223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45951.400078472223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45951.400078472223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45951.400078472223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45951.400078472223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45951.400078472223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45951.400078472223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45951.400078472223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45951.400078472223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45951.400078472223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45951.400078472223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45951.400078472223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45951.400078472223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45951.400078472223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45951.400078472223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45951.400078472223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45951.400078472223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45951.400078472223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45951.400078472223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45951.400078472223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45951.400078472223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45951.400078472223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45951.400078472223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45951.400078472223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45951.400078472223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45951.400078472223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45951.400078472223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45951.400078472223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45951.400078472223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45951.400078472223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45951.400078472223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45951.400078472223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45951.400078472223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45951.400078472223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45951.400078472223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45951.400078472223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45951.400078472223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45951.400078472223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45951.400078472223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45951.400078472223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45951.400078472223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45951.400078472223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45951.400078472223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45951.400078472223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45951.400078472223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45951.400078472223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45951.400078472223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45951.400078472223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45951.400078472223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45951.400078472223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45951.400078472223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45951.400078472223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45951.400078472223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45951.400078472223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45951.400078472223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45951.400078472223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45951.400078472223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45951.400078472223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45951.400078472223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45951.400078472223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45951.400078472223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45951.400078472223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45951.400078472223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45951.400078472223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45951.400078472223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45951.400078472223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45951.400078472223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45951.400078472223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45951.400078472223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45951.400078472223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45951.400078472223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45951.400078472223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45951.400078472223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45951.400078472223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45951.400078472223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45951.400078472223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45951.400078472223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45951.400078472223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45951.400078472223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45951.400078472223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45951.400078472223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45951.400078472223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45951.400078472223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45951.400078472223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45951.400078472223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45951.400078472223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45951.400078472223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45951.400078472223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45951.400078472223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45951.400078472223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45951.400078472223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45951.400078472223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45951.400078472223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45951.400078472223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45951.400078472223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45951.400078472223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45951.400078472223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45951.400078472223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45951.400078472223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45951.400078472223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45951.400078472223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45951.400078472223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45951.400078472223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45951.400078472223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45951.400078472223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45951.400078472223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45951.400078472223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45951.400078472223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45951.400078472223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45951.400078472223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45951.400078472223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45951.400078472223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45951.400078472223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45951.400078472223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45951.400078472223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45951.400078472223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45951.400078472223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45951.400078472223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45951.400078472223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45951.400078472223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45951.400078472223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45951.400078472223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45951.400078472223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45951.400078472223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45951.400078472223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45951.400078472223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45951.400078472223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45951.400078472223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45951.400078472223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45951.400078472223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45951.400078472223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45951.400078472223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45951.400078472223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45951.400078472223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45951.400078472223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45951.400078472223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45951.400078472223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45951.400078472223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45951.400078472223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45951.400078472223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45951.400078472223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45951.400078472223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45951.400078472223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45951.400078472223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45951.400078472223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45951.400078472223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45951.400078472223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45951.400078472223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45951.400078472223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45951.400078472223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45951.400078472223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45951.400078472223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45951.400078472223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45951.400078472223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45951.400078472223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45951.400078472223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45951.400078472223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45951.400078472223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45951.400078472223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45951.400078472223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45951.400078472223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45951.400078472223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45951.400078472223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45951.400078472223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45951.400078472223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45951.400078472223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45951.400078472223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45951.400078472223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45951.400078472223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45951.400078472223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45951.400078472223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45951.400078472223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45951.400078472223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45951.400078472223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45951.400078472223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45951.400078472223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45951.400078472223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45951.400078472223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45951.400078472223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45951.400078472223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45951.400078472223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45951.400078472223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45951.400078472223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45951.400078472223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45951.400078472223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45951.400078472223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45951.400078472223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45951.400078472223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45951.400078472223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45951.400078472223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45951.400078472223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45951.400078472223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45951.400078472223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45951.400078472223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45951.400078472223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45951.400078472223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45951.400078472223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45951.400078472223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45951.400078472223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45951.400078472223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45951.400078472223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45951.400078472223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45951.400078472223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45951.400078472223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45951.400078472223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45951.400078472223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45951.400078472223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45951.400078472223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45951.400078472223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45951.400078472223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45951.400078472223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45951.400078472223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45951.400078472223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45951.400078472223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45951.400078472223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45951.400078472223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45951.400078472223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45951.400078472223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45951.400078472223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45951.400078472223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45951.400078472223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45951.400078472223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45951.400078472223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45951.400078472223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45951.400078472223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45951.400078472223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45951.400078472223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45951.400078472223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45951.400078472223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45951.400078472223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45951.400078472223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45951.400078472223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45951.400078472223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45951.400078472223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45951.400078472223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45951.400078472223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45951.400078472223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45951.400078472223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45951.400078472223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45951.400078472223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45951.400078472223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45951.400078472223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45951.400078472223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45951.400078472223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45951.400078472223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45951.400078472223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45951.400078472223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45951.400078472223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45951.400078472223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45951.400078472223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45951.400078472223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45951.400078472223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45951.400078472223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45951.400078472223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45951.400078472223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45951.400078472223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45951.400078472223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45951.400078472223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45951.400078472223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45951.400078472223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45951.400078472223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45951.400078472223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45951.400078472223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45951.400078472223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45951.400078472223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45951.400078472223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45951.400078472223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45951.400078472223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45951.400078472223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45951.400078472223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45951.400078472223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45951.400078472223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45951.400078472223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45951.400078472223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45951.400078472223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45951.400078472223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45951.400078472223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45951.400078472223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45951.400078472223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45951.400078472223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45951.400078472223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45951.400078472223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45951.400078472223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45951.400078472223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45951.400078472223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45951.400078472223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45951.400078472223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45951.400078472223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45951.400078472223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45951.400078472223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45951.400078472223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45951.400078472223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45951.400078472223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45951.400078472223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45951.400078472223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45951.400078472223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45951.400078472223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45951.400078472223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45951.400078472223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45951.400078472223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45951.400078472223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45951.400078472223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45951.400078472223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45951.400078472223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45951.400078472223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45951.400078472223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45951.400078472223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45951.400078472223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45951.400078472223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45951.400078472223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45951.400078472223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45951.400078472223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45951.400078472223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45951.400078472223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45951.400078472223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45951.400078472223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45951.400078472223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45951.400078472223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45951.400078472223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45951.400078472223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45951.400078472223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45951.400078472223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45951.400078472223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45951.400078472223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45951.400078472223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45951.400078472223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45951.400078472223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45951.400078472223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45951.400078472223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45951.400078472223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45951.400078472223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45951.400078472223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45951.400078472223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45951.400078472223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45951.400078472223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45951.400078472223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45951.400078472223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45951.400078472223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45951.400078472223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45951.400078472223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45951.400078472223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45951.400078472223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45951.400078472223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45951.400078472223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45951.400078472223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45951.400078472223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45951.400078472223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45951.400078472223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45951.400078472223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45951.400078472223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45951.400078472223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45951.400078472223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45951.400078472223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45951.400078472223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45951.400078472223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45951.400078472223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45951.400078472223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45951.400078472223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45951.400078472223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45951.400078472223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45951.400078472223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45951.400078472223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45951.400078472223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45951.400078472223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45951.400078472223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45951.400078472223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45951.400078472223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45951.400078472223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45951.400078472223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45951.400078472223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45951.400078472223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45951.400078472223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45951.400078472223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45951.400078472223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45951.400078472223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45951.400078472223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45951.400078472223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45951.400078472223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45951.400078472223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45951.400078472223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45951.400078472223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45951.400078472223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45951.400078472223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45951.400078472223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45951.400078472223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45951.400078472223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45951.400078472223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45951.400078472223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45951.400078472223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45951.400078472223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45951.400078472223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45951.400078472223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45951.400078472223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45951.400078472223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45951.400078472223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45951.400078472223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45951.400078472223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45951.400078472223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45951.400078472223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45951.400078472223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45951.400078472223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45951.400078472223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45951.400078472223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45951.400078472223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45951.400078472223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45951.400078472223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45951.400078472223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45951.400078472223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45951.400078472223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45951.400078472223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45951.400078472223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45951.400078472223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45951.400078472223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45951.400078472223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45951.400078472223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45951.400078472223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45951.400078472223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45951.400078472223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45951.400078472223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45951.400078472223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45951.400078472223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45951.400078472223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45951.400078472223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45951.400078472223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45951.400078472223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45951.400078472223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45951.400078472223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45951.400078472223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45951.400078472223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45951.400078472223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45951.400078472223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45951.400078472223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45951.400078472223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45951.400078472223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45951.400078472223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45951.400078472223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45951.400078472223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45951.400078472223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45951.400078472223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45951.400078472223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45951.400078472223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45951.400078472223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45951.400078472223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45951.400078472223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45951.400078472223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45951.400078472223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45951.400078472223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45951.400078472223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45951.400078472223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45951.400078472223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45951.400078472223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45951.400078472223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45951.400078472223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45951.400078472223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45951.400078472223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45951.400078472223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45951.400078472223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45951.400078472223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45951.400078472223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45951.400078472223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45951.400078472223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45951.400078472223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45951.400078472223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45951.400078472223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45951.400078472223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45951.400078472223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45951.400078472223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45951.400078472223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45951.400078472223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45951.400078472223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45951.400078472223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45951.400078472223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45951.400078472223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45951.400078472223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45951.400078472223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45951.400078472223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45951.400078472223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45951.400078472223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45951.400078472223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45951.400078472223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45951.400078472223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45951.400078472223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45951.400078472223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45951.400078472223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45951.400078472223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45951.400078472223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45951.400078472223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45951.400078472223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45951.400078472223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45951.400078472223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45951.400078472223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45951.400078472223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45951.400078472223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45951.400078472223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45951.400078472223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45951.400078472223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45951.400078472223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45951.400078472223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45951.400078472223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45951.400078472223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45951.400078472223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45951.400078472223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45951.400078472223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45951.400078472223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45951.400078472223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45951.400078472223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45951.400078472223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45951.400078472223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45951.400078472223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45951.400078472223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45951.400078472223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45951.400078472223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45951.400078472223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45951.400078472223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45951.400078472223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45951.400078472223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45951.400078472223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45951.400078472223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45951.400078472223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45951.400078472223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45951.400078472223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45951.400078472223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45951.400078472223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45951.400078472223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45951.400078472223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45951.400078472223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45951.400078472223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45951.400078472223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45951.400078472223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45951.400078472223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45951.400078472223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45951.400078472223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45951.400078472223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45951.400078472223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45951.400078472223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45951.400078472223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45951.400078472223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45951.400078472223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45951.400078472223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45951.400078472223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45951.400078472223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45951.400078472223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45951.400078472223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45951.400078472223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45951.400078472223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45951.400078472223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45951.400078472223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45951.400078472223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45951.400078472223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45951.400078472223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45951.400078472223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45951.400078472223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45951.400078472223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45951.400078472223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45951.400078472223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45951.400078472223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45951.400078472223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45951.400078472223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45951.400078472223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45951.400078472223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45951.400078472223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45951.400078472223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45951.400078472223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45951.400078472223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45951.400078472223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45951.400078472223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45951.400078472223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45951.400078472223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45951.400078472223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45951.400078472223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45951.400078472223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45951.400078472223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45951.400078472223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45951.400078472223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45951.400078472223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45951.400078472223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45951.400078472223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45951.400078472223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45951.400078472223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45951.400078472223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45951.400078472223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45951.400078472223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45951.400078472223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45951.400078472223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45951.400078472223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45951.400078472223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45951.400078472223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45951.400078472223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45951.400078472223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45951.400078472223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45951.400078472223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45951.400078472223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45951.400078472223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45951.400078472223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45951.400078472223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45951.400078472223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45951.400078472223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45951.400078472223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45951.400078472223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45951.400078472223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45951.400078472223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45951.400078472223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45951.400078472223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45951.400078472223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45951.400078472223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45951.400078472223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45951.400078472223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45951.400078472223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45951.400078472223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45951.400078472223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45951.400078472223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45951.400078472223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45951.400078472223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45951.400078472223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45951.400078472223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45951.400078472223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45951.400078472223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45951.400078472223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45951.400078472223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45951.400078472223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45951.400078472223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45951.400078472223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45951.400078472223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45951.400078472223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45951.400078472223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45951.400078472223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45951.400078472223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45951.400078472223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45951.400078472223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45951.400078472223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45951.400078472223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45951.400078472223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45951.400078472223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45951.400078472223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45951.400078472223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45951.400078472223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45951.400078472223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45951.400078472223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45951.400078472223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45951.400078472223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45951.400078472223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45951.400078472223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45951.400078472223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45951.400078472223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45951.400078472223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45951.400078472223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45951.400078472223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45951.400078472223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45951.400078472223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45951.400078472223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45951.400078472223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45951.400078472223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45951.400078472223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45951.400078472223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45951.400078472223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45951.400078472223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45951.400078472223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45951.400078472223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45951.400078472223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45951.400078472223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45951.400078472223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45951.400078472223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45951.400078472223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45951.400078472223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45951.400078472223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45951.400078472223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45951.400078472223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45951.400078472223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45951.400078472223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45951.400078472223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45951.400078472223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45951.400078472223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45951.400078472223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45951.400078472223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45951.400078472223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45951.400078472223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45951.400078472223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45951.400078472223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45951.400078472223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45951.400078472223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45951.400078472223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45951.400078472223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45951.400078472223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45951.400078472223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45951.400078472223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45951.400078472223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45951.400078472223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45951.400078472223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45951.400078472223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45951.400078472223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45951.400078472223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45951.400078472223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45951.400078472223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45951.400078472223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45951.400078472223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45951.400078472223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45951.400078472223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45951.400078472223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45951.400078472223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45951.400078472223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45951.400078472223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45951.400078472223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45951.400078472223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45951.400078472223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45951.400078472223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45951.400078472223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45951.400078472223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45951.400078472223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45951.400078472223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45951.400078472223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45951.400078472223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45951.400078472223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45951.400078472223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45951.400078472223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45951.400078472223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45951.400078472223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45951.400078472223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45951.400078472223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45951.400078472223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45951.400078472223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45951.400078472223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45951.400078472223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45951.400078472223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45951.400078472223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45951.400078472223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45951.400078472223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45951.400078472223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45951.400078472223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45951.400078472223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45951.400078472223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45951.400078472223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45951.400078472223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45951.400078472223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45951.400078472223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45951.400078472223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45951.400078472223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45951.400078472223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45951.400078472223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45951.400078472223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45951.400078472223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45951.400078472223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45951.400078472223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45951.400078472223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45951.400078472223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45951.400078472223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45951.400078472223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45951.400078472223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45951.400078472223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45951.400078472223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45951.400078472223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45951.400078472223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45951.400078472223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45951.400078472223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45951.400078472223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45951.400078472223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45951.400078472223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45951.400078472223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45951.400078472223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45951.400078472223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45951.400078472223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45951.400078472223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45951.400078472223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45951.400078472223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45951.400078472223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45951.400078472223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45951.400078472223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45951.400078472223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45951.400078472223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45951.400078472223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45951.400078472223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45951.400078472223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45951.400078472223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45951.400078472223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45951.400078472223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45951.400078472223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45951.400078472223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45951.400078472223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45951.400078472223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45951.400078472223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45951.400078472223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45951.400078472223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45951.400078472223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45951.400078472223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45951.400078472223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45951.400078472223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45951.400078472223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45951.400078472223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45951.400078472223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45951.400078472223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45951.400078472223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45951.400078472223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45951.400078472223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45951.400078472223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45951.400078472223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45951.400078472223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45951.400078472223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45951.400078472223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45951.400078472223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45951.400078472223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45951.400078472223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45951.400078472223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45951.400078472223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45951.400078472223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45951.400078472223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45951.400078472223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45951.400078472223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45951.400078472223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45951.400078472223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45951.400078472223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45951.400078472223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45951.400078472223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45951.400078472223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45951.400078472223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45951.400078472223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45951.400078472223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45951.400078472223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45951.400078472223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45951.400078472223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45951.400078472223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45951.400078472223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45951.400078472223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45951.400078472223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45951.400078472223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45951.400078472223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45951.400078472223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45951.400078472223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45951.400078472223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45951.400078472223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45951.400078472223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45951.400078472223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45951.400078472223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45951.400078472223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45951.400078472223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45951.400078472223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45951.400078472223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45951.400078472223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45951.400078472223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45951.400078472223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45951.400078472223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45951.400078472223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45951.400078472223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45951.400078472223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45951.400078472223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45951.400078472223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45951.400078472223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45951.400078472223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45951.400078472223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45951.400078472223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45951.400078472223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45951.400078472223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45951.400078472223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45951.400078472223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45951.400078472223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45951.400078472223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45951.400078472223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45951.400078472223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45951.400078472223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45951.400078472223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45951.400078472223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45951.400078472223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45951.400078472223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45951.400078472223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45951.400078472223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45951.400078472223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45951.400078472223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45951.400078472223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45951.400078472223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45951.400078472223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45951.400078472223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45951.400078472223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45951.400078472223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45951.400078472223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45951.400078472223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45951.400078472223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45951.400078472223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45951.400078472223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45951.400078472223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45951.400078472223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45951.400078472223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45951.400078472223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45951.400078472223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45951.400078472223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45951.400078472223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45951.400078472223</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45951.400078472223</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45951.400078472223</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45951.400078472223</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39098</v>
      </c>
      <c r="B2" s="98" t="str">
        <f>IFERROR(VLOOKUP(D2,DB!A:K,11,0),"")</f>
        <v>R4</v>
      </c>
      <c r="C2" s="99">
        <v>1</v>
      </c>
      <c r="D2" s="95" t="s">
        <v>35115</v>
      </c>
      <c r="E2" s="100" t="s">
        <v>38998</v>
      </c>
      <c r="F2" s="101">
        <v>45703.480717592596</v>
      </c>
      <c r="G2" s="102">
        <f ca="1">IFERROR(NOW()-F2,"")</f>
        <v>247.91936041666486</v>
      </c>
      <c r="H2" s="101">
        <v>45703.474768518521</v>
      </c>
      <c r="I2" s="98" t="str">
        <f>IFERROR(VLOOKUP(D2,DB!A:F,6,0),"")</f>
        <v>SCECO</v>
      </c>
      <c r="J2" s="98" t="str">
        <f>IFERROR(VLOOKUP(D2,DB!A:G,7,0),"")</f>
        <v>Dead</v>
      </c>
      <c r="K2" s="103" t="s">
        <v>39099</v>
      </c>
      <c r="L2" s="95" t="str">
        <f>IFERROR(VLOOKUP(D2,DB!A:I,9,0),"")</f>
        <v>Latis</v>
      </c>
    </row>
    <row r="3" spans="1:16" ht="15" customHeight="1">
      <c r="A3" s="121" t="s">
        <v>39100</v>
      </c>
      <c r="B3" s="121" t="str">
        <f>IFERROR(VLOOKUP(D3,DB!A:K,11,0),"")</f>
        <v>R4</v>
      </c>
      <c r="C3" s="122">
        <v>1</v>
      </c>
      <c r="D3" s="95" t="s">
        <v>28415</v>
      </c>
      <c r="E3" s="100" t="s">
        <v>38998</v>
      </c>
      <c r="F3" s="125"/>
      <c r="G3" s="126">
        <f ca="1">IFERROR(NOW()-F3,"")</f>
        <v>45951.400078472223</v>
      </c>
      <c r="H3" s="125">
        <v>45951.361770833333</v>
      </c>
      <c r="I3" s="121" t="str">
        <f>IFERROR(VLOOKUP(D3,DB!A:F,6,0),"")</f>
        <v>SCECO</v>
      </c>
      <c r="J3" s="121" t="str">
        <f>IFERROR(VLOOKUP(D3,DB!A:G,7,0),"")</f>
        <v>Dead</v>
      </c>
      <c r="K3" s="127" t="s">
        <v>39101</v>
      </c>
      <c r="L3" s="123" t="str">
        <f>IFERROR(VLOOKUP(D3,DB!A:I,9,0),"")</f>
        <v>Latis</v>
      </c>
    </row>
    <row r="4" spans="1:16" ht="15" customHeight="1">
      <c r="A4" s="121"/>
      <c r="B4" s="121" t="str">
        <f>IFERROR(VLOOKUP(D4,DB!A:K,11,0),"")</f>
        <v/>
      </c>
      <c r="C4" s="122"/>
      <c r="D4" s="123"/>
      <c r="E4" s="100"/>
      <c r="F4" s="125"/>
      <c r="G4" s="126">
        <f ca="1">IFERROR(NOW()-F4,"")</f>
        <v>45951.400078472223</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45951.400078472223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45951.400078472223</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45951.400078472223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45951.400078472223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45951.400078472223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45951.400078472223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45951.400078472223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45951.400078472223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45951.400078472223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45951.400078472223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45951.400078472223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45951.400078472223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45951.400078472223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45951.400078472223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45951.400078472223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45951.400078472223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45951.400078472223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45951.400078472223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45951.400078472223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45951.400078472223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45951.400078472223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45951.400078472223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45951.400078472223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45951.400078472223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45951.400078472223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45951.400078472223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45951.400078472223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45951.400078472223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45951.400078472223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45951.400078472223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45951.400078472223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45951.400078472223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45951.400078472223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45951.400078472223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45951.400078472223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45951.400078472223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45951.400078472223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45951.400078472223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45951.400078472223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45951.400078472223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45951.400078472223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45951.400078472223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45951.400078472223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45951.400078472223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45951.400078472223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45951.400078472223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45951.400078472223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45951.400078472223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45951.400078472223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45951.400078472223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45951.400078472223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45951.400078472223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45951.400078472223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45951.400078472223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45951.400078472223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45951.400078472223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45951.400078472223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45951.400078472223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45951.400078472223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45951.400078472223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45951.400078472223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45951.400078472223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45951.400078472223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45951.400078472223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45951.400078472223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45951.400078472223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45951.400078472223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45951.400078472223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45951.400078472223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45951.400078472223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45951.400078472223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45951.400078472223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45951.400078472223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45951.400078472223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45951.400078472223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45951.400078472223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45951.400078472223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45951.400078472223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45951.400078472223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45951.400078472223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45951.400078472223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45951.400078472223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45951.400078472223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45951.400078472223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45951.400078472223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45951.400078472223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45951.400078472223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45951.400078472223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45951.400078472223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45951.400078472223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45951.400078472223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45951.400078472223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45951.400078472223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45951.400078472223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45951.400078472223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45951.400078472223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45951.400078472223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45951.400078472223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45951.400078472223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45951.400078472223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45951.400078472223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45951.400078472223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45951.400078472223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45951.400078472223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45951.400078472223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45951.400078472223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45951.400078472223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45951.400078472223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45951.400078472223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45951.400078472223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45951.400078472223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45951.400078472223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45951.400078472223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45951.400078472223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45951.400078472223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45951.400078472223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45951.400078472223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45951.400078472223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45951.400078472223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45951.400078472223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45951.400078472223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45951.400078472223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45951.400078472223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45951.400078472223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45951.400078472223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45951.400078472223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45951.400078472223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45951.400078472223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45951.400078472223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45951.400078472223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45951.400078472223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45951.400078472223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45951.400078472223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45951.400078472223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45951.400078472223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45951.400078472223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45951.400078472223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45951.400078472223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45951.400078472223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45951.400078472223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45951.400078472223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45951.400078472223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45951.400078472223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45951.400078472223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45951.400078472223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45951.400078472223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45951.400078472223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45951.400078472223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45951.400078472223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45951.400078472223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45951.400078472223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45951.400078472223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45951.400078472223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45951.400078472223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45951.400078472223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45951.400078472223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45951.400078472223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45951.400078472223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45951.400078472223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45951.400078472223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45951.400078472223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45951.400078472223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45951.400078472223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45951.400078472223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45951.400078472223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45951.400078472223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45951.400078472223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45951.400078472223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45951.400078472223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45951.400078472223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45951.400078472223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45951.400078472223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45951.400078472223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45951.400078472223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45951.400078472223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45951.400078472223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45951.400078472223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45951.400078472223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45951.400078472223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45951.400078472223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45951.400078472223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45951.400078472223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45951.400078472223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45951.400078472223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45951.400078472223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45951.400078472223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45951.400078472223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45951.400078472223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45951.400078472223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45951.400078472223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45951.400078472223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45951.400078472223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45951.400078472223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45951.400078472223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45951.400078472223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45951.400078472223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45951.400078472223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45951.400078472223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45951.400078472223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45951.400078472223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45951.400078472223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45951.400078472223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45951.400078472223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45951.400078472223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45951.400078472223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45951.400078472223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45951.400078472223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45951.400078472223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45951.400078472223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45951.400078472223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45951.400078472223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45951.400078472223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45951.400078472223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45951.400078472223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45951.400078472223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45951.400078472223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45951.400078472223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45951.400078472223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45951.400078472223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45951.400078472223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45951.400078472223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45951.400078472223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45951.400078472223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45951.400078472223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45951.400078472223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45951.400078472223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45951.400078472223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45951.400078472223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45951.400078472223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45951.400078472223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45951.400078472223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45951.400078472223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45951.400078472223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45951.400078472223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45951.400078472223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45951.400078472223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45951.400078472223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45951.400078472223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45951.400078472223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45951.400078472223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45951.400078472223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45951.400078472223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45951.400078472223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45951.400078472223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45951.400078472223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45951.400078472223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45951.400078472223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45951.400078472223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45951.400078472223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45951.400078472223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45951.400078472223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45951.400078472223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45951.400078472223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45951.400078472223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45951.400078472223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45951.400078472223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45951.400078472223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45951.400078472223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45951.400078472223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45951.400078472223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45951.400078472223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45951.400078472223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45951.400078472223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45951.400078472223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45951.400078472223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45951.400078472223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45951.400078472223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45951.400078472223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45951.400078472223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45951.400078472223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45951.400078472223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45951.400078472223</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45951.400078472223</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45951.400078472223</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45951.400078472223</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45951.400078472223</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45951.400078472223</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45951.400078472223</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45951.400078472223</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45951.400078472223</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45951.400078472223</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45951.400078472223</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45951.400078472223</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45951.400078472223</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45951.400078472223</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9" sqref="A9"/>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39102</v>
      </c>
      <c r="B2" s="37" t="str">
        <f>IFERROR(VLOOKUP(D2,DB!A:K,11,0),"")</f>
        <v>R5</v>
      </c>
      <c r="C2" s="37">
        <v>3</v>
      </c>
      <c r="D2" s="120" t="s">
        <v>36034</v>
      </c>
      <c r="E2" s="37" t="s">
        <v>38998</v>
      </c>
      <c r="F2" s="38">
        <v>45891.832060185188</v>
      </c>
      <c r="G2" s="146">
        <f ca="1">IFERROR(NOW()-F2,"")</f>
        <v>59.56801782407274</v>
      </c>
      <c r="H2" s="38">
        <v>45891.790393518517</v>
      </c>
      <c r="I2" s="37" t="str">
        <f>IFERROR(VLOOKUP(D2,DB!A:F,6,0),"")</f>
        <v>Generator-SG</v>
      </c>
      <c r="J2" s="37" t="str">
        <f>IFERROR(VLOOKUP(D2,DB!A:G,7,0),"")</f>
        <v>Vandalized</v>
      </c>
      <c r="K2" s="37" t="s">
        <v>39103</v>
      </c>
      <c r="L2" s="37" t="str">
        <f>IFERROR(VLOOKUP(D2,DB!A:I,9,0),"")</f>
        <v>Latis</v>
      </c>
      <c r="M2" s="119"/>
    </row>
    <row r="3" spans="1:13" ht="30.75">
      <c r="A3" s="37" t="s">
        <v>39104</v>
      </c>
      <c r="B3" s="37" t="str">
        <f>IFERROR(VLOOKUP(D3,DB!A:K,11,0),"")</f>
        <v>R5</v>
      </c>
      <c r="C3" s="37">
        <v>1</v>
      </c>
      <c r="D3" s="37" t="s">
        <v>31329</v>
      </c>
      <c r="E3" s="37" t="s">
        <v>39081</v>
      </c>
      <c r="F3" s="38">
        <v>45926.188877314817</v>
      </c>
      <c r="G3" s="146">
        <f t="shared" ref="G3" ca="1" si="0">IFERROR(NOW()-F3,"")</f>
        <v>25.211200694444415</v>
      </c>
      <c r="H3" s="38">
        <v>45926.158159722225</v>
      </c>
      <c r="I3" s="37" t="str">
        <f>IFERROR(VLOOKUP(D3,DB!A:F,6,0),"")</f>
        <v>SCECO</v>
      </c>
      <c r="J3" s="37" t="str">
        <f>IFERROR(VLOOKUP(D3,DB!A:G,7,0),"")</f>
        <v>Good</v>
      </c>
      <c r="K3" s="37" t="s">
        <v>39105</v>
      </c>
      <c r="L3" s="37" t="str">
        <f>IFERROR(VLOOKUP(D3,DB!A:I,9,0),"")</f>
        <v>Latis</v>
      </c>
      <c r="M3" s="119"/>
    </row>
    <row r="4" spans="1:13" ht="30.75">
      <c r="A4" s="37" t="s">
        <v>39106</v>
      </c>
      <c r="B4" s="37" t="str">
        <f>IFERROR(VLOOKUP(D4,DB!A:K,11,0),"")</f>
        <v>R5</v>
      </c>
      <c r="C4" s="37">
        <v>2</v>
      </c>
      <c r="D4" s="37" t="s">
        <v>31193</v>
      </c>
      <c r="E4" s="37" t="s">
        <v>38998</v>
      </c>
      <c r="F4" s="38">
        <v>45944.771574074075</v>
      </c>
      <c r="G4" s="39">
        <f t="shared" ref="G4" ca="1" si="1">IFERROR(NOW()-F4,"")</f>
        <v>6.6285039351860178</v>
      </c>
      <c r="H4" s="38">
        <v>45944.676192129627</v>
      </c>
      <c r="I4" s="37" t="str">
        <f>IFERROR(VLOOKUP(D4,DB!A:F,6,0),"")</f>
        <v>SCECO</v>
      </c>
      <c r="J4" s="37" t="str">
        <f>IFERROR(VLOOKUP(D4,DB!A:G,7,0),"")</f>
        <v>Dead</v>
      </c>
      <c r="K4" s="37" t="s">
        <v>39107</v>
      </c>
      <c r="L4" s="37" t="str">
        <f>IFERROR(VLOOKUP(D4,DB!A:I,9,0),"")</f>
        <v>Latis</v>
      </c>
    </row>
    <row r="5" spans="1:13" ht="30.75">
      <c r="A5" s="159" t="s">
        <v>39108</v>
      </c>
      <c r="B5" s="159" t="str">
        <f>IFERROR(VLOOKUP(D5,DB!A:K,11,0),"")</f>
        <v>R5</v>
      </c>
      <c r="C5" s="159">
        <v>1</v>
      </c>
      <c r="D5" s="159" t="s">
        <v>34781</v>
      </c>
      <c r="E5" s="159" t="s">
        <v>39081</v>
      </c>
      <c r="F5" s="160">
        <v>45948.661111111112</v>
      </c>
      <c r="G5" s="161">
        <f ca="1">IFERROR(NOW()-F5,"")</f>
        <v>2.7389668981486466</v>
      </c>
      <c r="H5" s="160">
        <v>45948.661111111112</v>
      </c>
      <c r="I5" s="159" t="str">
        <f>IFERROR(VLOOKUP(D5,DB!A:F,6,0),"")</f>
        <v>SCECO</v>
      </c>
      <c r="J5" s="159" t="str">
        <f>IFERROR(VLOOKUP(D5,DB!A:G,7,0),"")</f>
        <v>Dead</v>
      </c>
      <c r="K5" s="159" t="s">
        <v>39109</v>
      </c>
      <c r="L5" s="159" t="str">
        <f>IFERROR(VLOOKUP(D5,DB!A:I,9,0),"")</f>
        <v>Latis</v>
      </c>
    </row>
    <row r="6" spans="1:13" ht="15">
      <c r="A6" s="159"/>
      <c r="B6" s="159" t="str">
        <f>IFERROR(VLOOKUP(D6,DB!A:K,11,0),"")</f>
        <v/>
      </c>
      <c r="C6" s="159"/>
      <c r="D6" s="159"/>
      <c r="E6" s="159"/>
      <c r="F6" s="160"/>
      <c r="G6" s="161">
        <f ca="1">IFERROR(NOW()-F6,"")</f>
        <v>45951.400078009261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45951.400078009261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45951.400078009261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45951.400078009261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45951.400078009261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45951.400078009261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45951.400078009261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45951.400078009261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45951.400078009261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45951.400078009261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45951.400078009261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45951.400078009261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45951.400078009261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45951.400078009261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45951.400078009261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45951.400078009261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45951.400078009261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45951.400078009261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45951.400078009261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45951.400078009261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45951.400078009261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45951.400078009261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45951.400078009261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45951.400078009261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45951.400078009261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45951.400078009261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45951.400078009261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45951.400078009261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45951.400078009261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45951.400078009261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45951.400078009261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45951.400078009261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45951.400078009261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45951.400078009261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45951.400078009261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45951.400078009261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45951.400078009261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45951.400078009261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45951.400078009261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45951.400078009261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45951.400078009261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45951.400078009261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45951.400078009261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45951.400078009261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45951.400078009261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45951.400078009261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45951.400078009261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45951.400078009261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45951.400078009261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45951.400078009261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45951.400078009261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45951.400078009261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45951.400078009261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45951.400078009261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45951.400078009261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45951.400078009261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45951.400078009261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45951.400078009261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45951.400078009261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45951.400078009261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45951.400078009261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45951.400078009261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45951.400078009261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45951.400078009261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45951.400078009261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45951.400078009261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45951.400078009261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45951.400078009261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45951.400078009261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45951.400078009261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45951.400078009261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45951.400078009261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45951.400078009261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45951.400078009261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45951.400078009261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45951.400078009261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45951.400078009261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45951.400078009261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45951.400078009261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45951.400078009261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45951.400078009261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45951.400078009261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45951.400078009261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45951.400078009261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45951.400078009261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45951.400078009261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45951.400078009261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45951.400078009261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45951.400078009261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45951.400078009261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45951.400078009261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45951.400078009261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45951.400078009261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45951.400078009261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45951.400078009261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45951.400078009261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45951.400078009261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45951.400078009261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45951.400078009261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45951.400078009261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45951.400078009261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45951.400078009261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45951.400078009261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45951.400078009261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45951.400078009261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45951.400078009261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45951.400078009261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45951.400078009261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45951.400078009261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45951.400078009261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45951.400078009261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45951.400078009261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45951.400078009261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45951.400078009261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45951.400078009261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45951.400078009261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45951.400078009261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45951.400078009261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45951.400078009261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45951.400078009261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45951.400078009261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45951.400078009261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45951.400078009261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45951.400078009261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45951.400078009261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45951.400078009261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45951.400078009261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45951.400078009261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45951.400078009261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45951.400078009261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45951.400078009261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45951.400078009261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45951.400078009261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45951.400078009261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45951.400078009261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45951.400078009261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45951.400078009261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45951.400078009261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45951.400078009261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45951.400078009261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45951.400078009261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45951.400078009261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45951.400078009261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45951.400078009261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45951.400078009261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45951.400078009261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45951.400078009261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45951.400078009261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45951.400078009261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45951.400078009261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45951.400078009261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45951.400078009261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45951.400078009261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45951.400078009261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45951.400078009261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45951.400078009261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45951.400078009261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45951.400078009261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45951.400078009261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45951.400078009261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45951.400078009261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45951.400078009261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45951.400078009261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45951.400078009261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45951.400078009261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45951.400078009261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45951.400078009261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45951.400078009261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45951.400078009261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45951.400078009261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45951.400078009261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45951.400078009261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45951.400078009261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45951.400078009261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45951.400078009261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45951.400078009261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45951.400078009261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45951.400078009261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45951.400078009261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45951.400078009261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45951.400078009261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45951.400078009261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45951.400078009261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45951.400078009261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45951.400078009261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45951.400078009261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45951.400078009261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45951.400078009261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45951.400078009261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45951.400078009261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45951.400078009261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45951.400078009261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45951.400078009261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45951.400078009261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45951.400078009261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45951.400078009261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45951.400078009261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45951.400078009261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45951.400078009261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45951.400078009261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45951.400078009261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45951.400078009261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45951.400078009261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45951.400078009261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45951.400078009261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45951.400078009261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45951.400078009261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45951.400078009261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45951.400078009261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45951.400078009261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45951.400078009261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45951.400078009261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45951.400078009261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45951.400078009261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45951.400078009261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45951.400078009261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45951.400078009261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45951.400078009261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45951.400078009261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45951.400078009261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45951.400078009261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45951.400078009261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45951.400078009261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45951.400078009261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45951.400078009261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45951.400078009261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45951.400078009261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45951.400078009261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45951.400078009261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45951.400078009261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45951.400078009261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45951.400078009261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45951.400078009261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45951.400078009261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45951.400078009261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45951.400078009261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45951.400078009261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45951.400078009261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45951.400078009261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45951.400078009261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45951.400078009261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45951.400078009261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45951.400078009261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45951.400078009261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45951.400078009261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45951.400078009261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45951.400078009261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45951.400078009261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45951.400078009261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45951.400078009261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45951.400078009261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45951.400078009261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45951.400078009261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45951.400078009261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45951.400078009261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45951.400078009261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45951.400078009261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45951.400078009261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45951.400078009261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45951.400078009261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45951.400078009261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45951.400078009261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45951.400078009261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45951.400078009261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45951.400078009261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45951.400078009261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45951.400078009261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45951.400078009261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45951.400078009261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45951.400078009261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45951.400078009261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45951.400078009261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45951.400078009261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45951.400078009261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45951.400078009261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45951.400078009261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45951.400078009261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45951.400078009261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45951.400078009261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45951.400078009261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45951.400078009261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45951.400078009261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45951.400078009261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45951.400078009261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45951.400078009261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45951.400078009261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45951.400078009261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45951.400078009261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45951.400078009261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45951.400078009261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45951.400078009261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45951.400078009261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45951.400078009261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45951.400078009261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45951.400078009261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45951.400078009261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45951.400078009261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45951.400078009261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45951.400078009261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45951.400078009261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45951.400078009261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45951.400078009261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45951.400078009261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45951.400078009261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45951.400078009261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45951.400078009261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45951.400078009261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45951.400078009261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45951.400078009261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45951.400078009261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45951.400078009261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45951.400078009261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45951.400078009261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45951.400078009261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45951.400078009261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45951.400078009261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45951.400078009261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45951.400078009261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45951.400078009261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45951.400078009261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45951.400078009261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45951.400078009261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45951.400078009261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45951.400078009261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45951.400078009261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45951.400078009261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45951.400078009261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45951.400078009261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45951.400078009261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45951.400078009261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45951.400078009261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45951.400078009261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45951.400078009261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45951.400078009261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45951.400078009261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45951.400078009261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45951.400078009261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45951.400078009261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45951.400078009261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45951.400078009261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45951.400078009261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45951.400078009261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45951.400078009261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45951.400078009261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45951.400078009261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45951.400078009261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45951.400078009261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45951.400078009261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45951.400078009261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45951.400078009261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45951.400078009261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45951.400078009261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45951.400078009261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45951.400078009261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45951.400078009261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45951.400078009261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45951.400078009261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45951.400078009261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45951.400078009261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45951.400078009261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45951.400078009261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45951.400078009261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45951.400078009261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45951.400078009261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45951.400078009261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45951.400078009261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45951.400078009261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45951.400078009261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45951.400078009261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45951.400078009261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45951.400078009261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45951.400078009261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45951.400078009261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45951.400078009261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45951.400078009261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45951.400078009261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45951.400078009261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45951.400078009261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45951.400078009261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45951.400078009261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45951.400078009261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45951.400078009261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45951.400078009261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45951.400078009261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45951.400078009261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45951.400078009261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45951.400078009261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45951.400078009261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45951.400078009261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45951.400078009261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45951.400078009261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45951.400078009261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45951.400078009261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45951.400078009261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45951.400078009261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45951.400078009261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45951.400078009261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45951.400078009261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45951.400078009261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45951.400078009261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45951.400078009261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45951.400078009261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45951.400078009261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45951.400078009261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45951.400078009261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45951.400078009261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45951.400078009261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45951.400078009261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45951.400078009261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45951.400078009261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45951.400078009261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45951.400078009261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45951.400078009261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45951.400078009261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45951.400078009261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45951.400078009261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45951.400078009261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45951.400078009261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45951.400078009261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45951.400078009261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45951.400078009261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45951.400078009261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45951.400078009261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45951.400078009261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45951.400078009261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45951.400078009261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45951.400078009261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45951.400078009261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45951.400078009261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45951.400078009261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45951.400078009261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45951.400078009261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45951.400078009261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45951.400078009261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45951.400078009261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45951.400078009261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45951.400078009261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45951.400078009261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45951.400078009261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45951.400078009261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45951.400078009261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45951.400078009261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45951.400078009261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45951.400078009261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45951.400078009261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45951.400078009261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45951.400078009261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45951.400078009261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45951.400078009261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45951.400078009261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45951.400078009261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45951.400078009261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45951.400078009261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45951.400078009261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45951.400078009261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45951.400078009261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45951.400078009261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45951.400078009261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45951.400078009261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45951.400078009261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45951.400078009261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45951.400078009261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45951.400078009261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45951.400078009261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45951.400078009261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45951.400078009261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45951.400078009261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45951.400078009261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45951.400078009261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45951.400078009261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45951.400078009261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45951.400078009261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45951.400078009261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45951.400078009261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45951.400078009261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45951.400078009261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45951.400078009261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45951.400078009261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45951.400078009261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45951.400078009261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45951.400078009261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45951.400078009261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45951.400078009261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45951.400078009261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45951.400078009261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45951.400078009261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45951.400078009261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45951.400078009261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45951.400078009261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45951.400078009261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45951.400078009261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45951.400078009261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45951.400078009261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45951.400078009261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45951.400078009261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45951.400078009261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45951.400078009261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45951.400078009261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45951.400078009261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45951.400078009261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45951.400078009261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45951.400078009261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45951.400078009261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45951.400078009261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45951.400078009261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45951.400078009261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45951.400078009261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45951.400078009261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45951.400078009261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45951.400078009261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45951.400078009261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45951.400078009261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45951.400078009261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45951.400078009261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45951.400078009261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45951.400078009261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45951.400078009261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45951.400078009261</v>
      </c>
      <c r="H523" s="160"/>
      <c r="I523" s="159" t="str">
        <f>IFERROR(VLOOKUP(D523,DB!A:F,6,0),"")</f>
        <v/>
      </c>
      <c r="J523" s="159" t="str">
        <f>IFERROR(VLOOKUP(D523,DB!A:G,7,0),"")</f>
        <v/>
      </c>
      <c r="K523" s="159"/>
      <c r="L523" s="159"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4"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45951.400078009261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45951.400078009261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45951.400078009261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45951.400078009261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45951.400078009261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45951.400078009261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45951.400078009261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45951.400078009261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45951.400078009261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45951.400078009261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45951.400078009261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45951.400078009261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45951.400078009261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45951.400078009261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45951.400078009261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45951.400078009261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45951.400078009261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45951.400078009261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45951.400078009261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45951.400078009261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45951.400078009261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45951.400078009261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45951.400078009261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45951.400078009261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45951.400078009261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45951.400078009261</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2025-10-21T06:37:12Z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